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USER\Desktop\งานจัดเก็บ 63-64\งาน พรบ ที่ดินและสิ่งปลูกสร้าง 63-64-65\ภดส 2563-2564-2565\งานภาษีปี 2565\"/>
    </mc:Choice>
  </mc:AlternateContent>
  <xr:revisionPtr revIDLastSave="0" documentId="13_ncr:1_{E4C57C26-91A9-4E18-8A1A-82A8249941F6}" xr6:coauthVersionLast="45" xr6:coauthVersionMax="45" xr10:uidLastSave="{00000000-0000-0000-0000-000000000000}"/>
  <bookViews>
    <workbookView xWindow="-108" yWindow="-108" windowWidth="23256" windowHeight="12576" activeTab="9" xr2:uid="{00000000-000D-0000-FFFF-FFFF00000000}"/>
  </bookViews>
  <sheets>
    <sheet name="ม.1" sheetId="7" r:id="rId1"/>
    <sheet name="ม.2" sheetId="8" r:id="rId2"/>
    <sheet name="ม.3" sheetId="10" r:id="rId3"/>
    <sheet name="ม.4" sheetId="9" r:id="rId4"/>
    <sheet name="ม.5" sheetId="6" r:id="rId5"/>
    <sheet name="ม.6" sheetId="1" r:id="rId6"/>
    <sheet name="ม.7" sheetId="2" r:id="rId7"/>
    <sheet name="ม.8 ลั่น" sheetId="14" r:id="rId8"/>
    <sheet name="ม.9" sheetId="3" r:id="rId9"/>
    <sheet name="ม.10" sheetId="4" r:id="rId10"/>
    <sheet name="ร้านค้า+ฟาร์ม" sheetId="15" r:id="rId11"/>
    <sheet name="สนง.ปฏิรูปที่ดินฯ" sheetId="17" r:id="rId12"/>
  </sheets>
  <definedNames>
    <definedName name="_xlnm.Print_Area" localSheetId="0">ม.1!$A$1:$Y$110</definedName>
    <definedName name="_xlnm.Print_Area" localSheetId="9">ม.10!$A$1:$AA$217</definedName>
    <definedName name="_xlnm.Print_Area" localSheetId="1">ม.2!$A$1:$Z$137</definedName>
    <definedName name="_xlnm.Print_Area" localSheetId="2">ม.3!$A$1:$Z$175</definedName>
    <definedName name="_xlnm.Print_Area" localSheetId="3">ม.4!$A$1:$Z$78</definedName>
    <definedName name="_xlnm.Print_Area" localSheetId="4">ม.5!$A$1:$Z$371</definedName>
    <definedName name="_xlnm.Print_Area" localSheetId="5">ม.6!$A$1:$Z$117</definedName>
    <definedName name="_xlnm.Print_Area" localSheetId="6">ม.7!$A$1:$Y$119</definedName>
    <definedName name="_xlnm.Print_Area" localSheetId="7">'ม.8 ลั่น'!$A$1:$Z$263</definedName>
    <definedName name="_xlnm.Print_Area" localSheetId="8">ม.9!$A$1:$Y$156</definedName>
    <definedName name="_xlnm.Print_Area" localSheetId="11">สนง.ปฏิรูปที่ดินฯ!$A$1:$L$33</definedName>
    <definedName name="_xlnm.Print_Titles" localSheetId="7">'ม.8 ลั่น'!$5:$9</definedName>
    <definedName name="_xlnm.Print_Titles" localSheetId="11">สนง.ปฏิรูปที่ดินฯ!$4:$5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7" l="1"/>
  <c r="J8" i="17"/>
  <c r="J9" i="17"/>
  <c r="J10" i="17"/>
  <c r="J11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6" i="17"/>
  <c r="L20" i="15" l="1"/>
  <c r="L19" i="15"/>
  <c r="J57" i="15" l="1"/>
  <c r="J55" i="15"/>
  <c r="J54" i="15"/>
  <c r="J53" i="15"/>
  <c r="J52" i="15"/>
  <c r="J51" i="15"/>
  <c r="J50" i="15"/>
  <c r="J49" i="15"/>
  <c r="J48" i="15"/>
  <c r="J47" i="15"/>
  <c r="V46" i="15"/>
  <c r="S46" i="15"/>
  <c r="V45" i="15"/>
  <c r="U45" i="15"/>
  <c r="S45" i="15"/>
  <c r="V44" i="15"/>
  <c r="S44" i="15"/>
  <c r="U44" i="15" s="1"/>
  <c r="V43" i="15"/>
  <c r="S43" i="15"/>
  <c r="V42" i="15"/>
  <c r="S42" i="15"/>
  <c r="U42" i="15" s="1"/>
  <c r="V41" i="15"/>
  <c r="S41" i="15"/>
  <c r="U41" i="15" s="1"/>
  <c r="V40" i="15"/>
  <c r="S40" i="15"/>
  <c r="J32" i="15"/>
  <c r="J30" i="15"/>
  <c r="L29" i="15"/>
  <c r="J28" i="15"/>
  <c r="S26" i="15"/>
  <c r="U26" i="15" s="1"/>
  <c r="K24" i="15"/>
  <c r="N23" i="15"/>
  <c r="U40" i="15" l="1"/>
  <c r="U43" i="15"/>
  <c r="J33" i="8"/>
  <c r="J232" i="6" l="1"/>
  <c r="S199" i="6"/>
  <c r="J78" i="9" l="1"/>
  <c r="J77" i="9"/>
  <c r="J76" i="9"/>
  <c r="J75" i="9"/>
  <c r="J74" i="9"/>
  <c r="J73" i="9"/>
  <c r="J72" i="9"/>
  <c r="J71" i="9"/>
  <c r="J70" i="9"/>
  <c r="J69" i="9"/>
  <c r="J67" i="9"/>
  <c r="J66" i="9"/>
  <c r="J65" i="9"/>
  <c r="J64" i="9"/>
  <c r="J63" i="9"/>
  <c r="J62" i="9"/>
  <c r="J61" i="9"/>
  <c r="J60" i="9"/>
  <c r="J59" i="9"/>
  <c r="J58" i="9"/>
  <c r="J57" i="9"/>
  <c r="J55" i="9"/>
  <c r="J54" i="9"/>
  <c r="J53" i="9"/>
  <c r="J52" i="9"/>
  <c r="J50" i="9"/>
  <c r="J49" i="9"/>
  <c r="J48" i="9"/>
  <c r="J47" i="9"/>
  <c r="J46" i="9"/>
  <c r="J45" i="9"/>
  <c r="J44" i="9"/>
  <c r="J43" i="9"/>
  <c r="J42" i="9"/>
  <c r="J41" i="9"/>
  <c r="J40" i="9"/>
  <c r="J39" i="9"/>
  <c r="J38" i="9"/>
  <c r="J37" i="9"/>
  <c r="J136" i="8"/>
  <c r="J135" i="8"/>
  <c r="J134" i="8"/>
  <c r="J133" i="8"/>
  <c r="J132" i="8"/>
  <c r="J131" i="8"/>
  <c r="J130" i="8"/>
  <c r="J129" i="8"/>
  <c r="J128" i="8"/>
  <c r="J127" i="8"/>
  <c r="J126" i="8"/>
  <c r="J125" i="8"/>
  <c r="J124" i="8"/>
  <c r="J123" i="8"/>
  <c r="J122" i="8"/>
  <c r="J121" i="8"/>
  <c r="J120" i="8"/>
  <c r="J119" i="8"/>
  <c r="J118" i="8"/>
  <c r="J117" i="8"/>
  <c r="J116" i="8"/>
  <c r="J115" i="8"/>
  <c r="J114" i="8"/>
  <c r="J113" i="8"/>
  <c r="J112" i="8"/>
  <c r="J111" i="8"/>
  <c r="J109" i="8"/>
  <c r="J108" i="8"/>
  <c r="J107" i="8"/>
  <c r="J106" i="8"/>
  <c r="J105" i="8"/>
  <c r="J104" i="8"/>
  <c r="J103" i="8"/>
  <c r="J100" i="8"/>
  <c r="J99" i="8"/>
  <c r="J98" i="8"/>
  <c r="J97" i="8"/>
  <c r="J96" i="8"/>
  <c r="J94" i="8"/>
  <c r="J93" i="8"/>
  <c r="J91" i="8"/>
  <c r="J90" i="8"/>
  <c r="J89" i="8"/>
  <c r="J88" i="8"/>
  <c r="J87" i="8"/>
  <c r="J86" i="8"/>
  <c r="J85" i="8"/>
  <c r="J84" i="8"/>
  <c r="J83" i="8"/>
  <c r="J82" i="8"/>
  <c r="J81" i="8"/>
  <c r="J80" i="8"/>
  <c r="J79" i="8"/>
  <c r="J78" i="8"/>
  <c r="J77" i="8"/>
  <c r="J76" i="8"/>
  <c r="J75" i="8"/>
  <c r="J74" i="8"/>
  <c r="J73" i="8"/>
  <c r="J72" i="8"/>
  <c r="J71" i="8"/>
  <c r="J70" i="8"/>
  <c r="J69" i="8"/>
  <c r="J68" i="8"/>
  <c r="J67" i="8"/>
  <c r="J66" i="8"/>
  <c r="J65" i="8"/>
  <c r="J64" i="8"/>
  <c r="J63" i="8"/>
  <c r="J62" i="8"/>
  <c r="J57" i="8"/>
  <c r="J56" i="8"/>
  <c r="J55" i="8"/>
  <c r="J54" i="8"/>
  <c r="J53" i="8"/>
  <c r="J51" i="8"/>
  <c r="J50" i="8"/>
  <c r="J49" i="8"/>
  <c r="J48" i="8"/>
  <c r="J47" i="8"/>
  <c r="J46" i="8"/>
  <c r="J44" i="8"/>
  <c r="J43" i="8"/>
  <c r="J41" i="8"/>
  <c r="J40" i="8"/>
  <c r="J39" i="8"/>
  <c r="J38" i="8"/>
  <c r="J34" i="8"/>
  <c r="J32" i="8"/>
  <c r="J31" i="8"/>
  <c r="J30" i="8"/>
  <c r="J29" i="8"/>
  <c r="J27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J45" i="7"/>
  <c r="J44" i="7"/>
  <c r="J43" i="7"/>
  <c r="J42" i="7"/>
  <c r="J41" i="7"/>
  <c r="J40" i="7"/>
  <c r="J39" i="7"/>
  <c r="J38" i="7"/>
  <c r="J37" i="7"/>
  <c r="J36" i="7"/>
  <c r="J35" i="7"/>
  <c r="J34" i="7"/>
  <c r="J33" i="7"/>
  <c r="J32" i="7"/>
  <c r="J31" i="7"/>
  <c r="J30" i="7"/>
  <c r="J29" i="7"/>
  <c r="J28" i="7"/>
  <c r="J27" i="7"/>
  <c r="J26" i="7"/>
  <c r="J25" i="7"/>
  <c r="J24" i="7"/>
  <c r="J23" i="7"/>
  <c r="J22" i="7"/>
  <c r="J21" i="7"/>
  <c r="J20" i="7"/>
  <c r="J19" i="7"/>
  <c r="J18" i="7"/>
  <c r="J17" i="7"/>
  <c r="J16" i="7"/>
  <c r="J15" i="7"/>
  <c r="J14" i="7"/>
  <c r="J13" i="7"/>
  <c r="J12" i="7"/>
  <c r="J11" i="7"/>
  <c r="K36" i="2" l="1"/>
  <c r="J37" i="2"/>
  <c r="J38" i="2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6" i="3"/>
  <c r="J18" i="3"/>
  <c r="J17" i="3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91" i="1"/>
</calcChain>
</file>

<file path=xl/sharedStrings.xml><?xml version="1.0" encoding="utf-8"?>
<sst xmlns="http://schemas.openxmlformats.org/spreadsheetml/2006/main" count="6608" uniqueCount="1290">
  <si>
    <t>แบบบัญชีรายการที่ดินและสิ่งปลูกสร้าง</t>
  </si>
  <si>
    <t>รายการที่ดิน</t>
  </si>
  <si>
    <t>รายการสิ่งปลูกสร้าง</t>
  </si>
  <si>
    <t>ที่</t>
  </si>
  <si>
    <t>ประเภทที่ดิน</t>
  </si>
  <si>
    <t>เลขที่เอกสารสิทธิ์</t>
  </si>
  <si>
    <t>ตำแหน่งที่ดิน</t>
  </si>
  <si>
    <t>สถานที่ตั้ง 
(หมู่ที่/ชุมชุน,
ตำบล)</t>
  </si>
  <si>
    <t>จำนวนเนื้อที่ดิน</t>
  </si>
  <si>
    <t>ลักษณะการทำประโยชน์ (ตร.ว.)</t>
  </si>
  <si>
    <t>บ้านเลขที่</t>
  </si>
  <si>
    <t>ประเภท
สิ่งปลูกสร้าง
(ตามบัญชีกรมธนารักษ์)</t>
  </si>
  <si>
    <t>ลักษณะ
สิ่งปลูกสร้าง
(ตึก/ไม้/
ครึ่งตึกครึ่งไม้)</t>
  </si>
  <si>
    <t>ขนาดพื้นที่รวมของสิ่งปลูกสร้าง (ตร.ม.)</t>
  </si>
  <si>
    <t>ลักษณะการทำประโยชน์ (ตร.ม.)</t>
  </si>
  <si>
    <t>อายุโรงเรือนหรือ
สิ่งปลูกสร้าง (ปี)</t>
  </si>
  <si>
    <t>หมายเหตุ</t>
  </si>
  <si>
    <t>เลขที่ดิน</t>
  </si>
  <si>
    <t>หน้าสำรวจ</t>
  </si>
  <si>
    <t>ไร่</t>
  </si>
  <si>
    <t>งาน</t>
  </si>
  <si>
    <t>ตร.ว.</t>
  </si>
  <si>
    <t>ประกอบเกษตร
กรรม</t>
  </si>
  <si>
    <t>อยู่อาศัย</t>
  </si>
  <si>
    <t>อื่นๆ</t>
  </si>
  <si>
    <t>ว่างเปล่า/ไม่ทำประโยชน์</t>
  </si>
  <si>
    <t>ใช้ประโยชน์หลายประเภท</t>
  </si>
  <si>
    <t>ประกอบเกษตรกรรม</t>
  </si>
  <si>
    <t>ว่างเปล่า/
ไม่ทำประโยชน์</t>
  </si>
  <si>
    <t xml:space="preserve"> ภ.ด.ส.๓</t>
  </si>
  <si>
    <t>องค์การบริหารส่วนตำบลหนองนาง</t>
  </si>
  <si>
    <t>น.ส.4จ</t>
  </si>
  <si>
    <t xml:space="preserve">ม.6 </t>
  </si>
  <si>
    <t>บุบผา โคตทะดี</t>
  </si>
  <si>
    <t>สงวน โคตรชมภู</t>
  </si>
  <si>
    <t>นิติยา โคตรชมภู</t>
  </si>
  <si>
    <t>สวรรค์ โคตรชมภุ</t>
  </si>
  <si>
    <t>เสนอ มหาไชย</t>
  </si>
  <si>
    <t>ประดง ขันแข็ง</t>
  </si>
  <si>
    <t>บุญเลิ่ม สิงหา</t>
  </si>
  <si>
    <t>หนุแปน นาภี</t>
  </si>
  <si>
    <t>5/1</t>
  </si>
  <si>
    <t>สุวรรณา แข็งข้อ</t>
  </si>
  <si>
    <t>มะไลวรรณ แก้วนาสี</t>
  </si>
  <si>
    <t>บ้านเดี่ยว</t>
  </si>
  <si>
    <t>ตึก/ไม้</t>
  </si>
  <si>
    <t>ตึก</t>
  </si>
  <si>
    <t>อรุณ น้อยยะ</t>
  </si>
  <si>
    <t>ม.1</t>
  </si>
  <si>
    <t>ไสว น้อยยะ</t>
  </si>
  <si>
    <t>สีดา น้อยยะ</t>
  </si>
  <si>
    <t>ม.9</t>
  </si>
  <si>
    <t>ละมุล อุบลบาล</t>
  </si>
  <si>
    <t>เตือนจิตร มหาไชย</t>
  </si>
  <si>
    <t>ชาตรี โคตรชมภู</t>
  </si>
  <si>
    <t>บุญมี โคตรชมภุ</t>
  </si>
  <si>
    <t>66</t>
  </si>
  <si>
    <t>8</t>
  </si>
  <si>
    <t>42</t>
  </si>
  <si>
    <t>285</t>
  </si>
  <si>
    <t>ม.11</t>
  </si>
  <si>
    <t>17</t>
  </si>
  <si>
    <t>34</t>
  </si>
  <si>
    <t>283</t>
  </si>
  <si>
    <t>ม.10</t>
  </si>
  <si>
    <t>11</t>
  </si>
  <si>
    <t>60</t>
  </si>
  <si>
    <t>122</t>
  </si>
  <si>
    <t>59</t>
  </si>
  <si>
    <t>67</t>
  </si>
  <si>
    <t>2</t>
  </si>
  <si>
    <t>3</t>
  </si>
  <si>
    <t>บุญปอง เสนาคำ</t>
  </si>
  <si>
    <t>บุบผา  โคตรชมภู</t>
  </si>
  <si>
    <t>9</t>
  </si>
  <si>
    <t>บัวลอย อินตะภา</t>
  </si>
  <si>
    <t>55</t>
  </si>
  <si>
    <t>สินไชย โคตรชมภู</t>
  </si>
  <si>
    <t>33</t>
  </si>
  <si>
    <t>สุนทร ยาพรม</t>
  </si>
  <si>
    <t>12</t>
  </si>
  <si>
    <t>บำเพ็ญ สิมรีย์</t>
  </si>
  <si>
    <t>ธัญวรัตน์ แซ่คำ</t>
  </si>
  <si>
    <t>54</t>
  </si>
  <si>
    <t>มณีจันทร์ แซ่คำ</t>
  </si>
  <si>
    <t>31</t>
  </si>
  <si>
    <t>สุภาวดี อักษรกลาง</t>
  </si>
  <si>
    <t>16</t>
  </si>
  <si>
    <t>สมทรง โคตรชมภู</t>
  </si>
  <si>
    <t>อุดม ยาพรม</t>
  </si>
  <si>
    <t>วิชิต ยาพรม</t>
  </si>
  <si>
    <t>22</t>
  </si>
  <si>
    <t>ทัชวรรณ แก้วมณี</t>
  </si>
  <si>
    <t>37</t>
  </si>
  <si>
    <t>หัสดี โคตรชมภู</t>
  </si>
  <si>
    <t>รมยพร มหาไชย</t>
  </si>
  <si>
    <t>81</t>
  </si>
  <si>
    <t>ม.6</t>
  </si>
  <si>
    <t>ประยงค์ ยางคำ</t>
  </si>
  <si>
    <t>74</t>
  </si>
  <si>
    <t>บุญเลิศ วงหาร</t>
  </si>
  <si>
    <t>25</t>
  </si>
  <si>
    <t>เจื้อง วงหาร</t>
  </si>
  <si>
    <t>สมพิศ วงหาร</t>
  </si>
  <si>
    <t>,.6</t>
  </si>
  <si>
    <t>หนูไต โคตรชมภู</t>
  </si>
  <si>
    <t>38</t>
  </si>
  <si>
    <t>คำบาง เพชรสอดแสง</t>
  </si>
  <si>
    <t>4</t>
  </si>
  <si>
    <t>สมบูรณ์ เจริญเขตต์</t>
  </si>
  <si>
    <t>259</t>
  </si>
  <si>
    <t>พิสมัย ขำสม</t>
  </si>
  <si>
    <t>บุญเพ็ง สิมรีย์</t>
  </si>
  <si>
    <t>ธนพงษ์ สีปานแก้ว</t>
  </si>
  <si>
    <t>254</t>
  </si>
  <si>
    <t>ม.9 ต.บ้านเดื่อ</t>
  </si>
  <si>
    <t>จักรภัทร์ โคตรทะดี</t>
  </si>
  <si>
    <t>ม.2 ต.บ้านเดื่อ</t>
  </si>
  <si>
    <t>สุภาภร สีมา</t>
  </si>
  <si>
    <t>95</t>
  </si>
  <si>
    <t>ม.4 ต.กวนวัน</t>
  </si>
  <si>
    <t>ฉัตรชัย ไตรมนตรี</t>
  </si>
  <si>
    <t>898</t>
  </si>
  <si>
    <t>นส4จ</t>
  </si>
  <si>
    <t>23/1</t>
  </si>
  <si>
    <t>4/61</t>
  </si>
  <si>
    <t>6/60</t>
  </si>
  <si>
    <t>5/61</t>
  </si>
  <si>
    <t>นส3ก</t>
  </si>
  <si>
    <t>3/61</t>
  </si>
  <si>
    <t>148</t>
  </si>
  <si>
    <t>2/61</t>
  </si>
  <si>
    <t>70</t>
  </si>
  <si>
    <t>1/61</t>
  </si>
  <si>
    <t>ม.7</t>
  </si>
  <si>
    <t>33/177</t>
  </si>
  <si>
    <t>บ้านเดียว</t>
  </si>
  <si>
    <t>58/61</t>
  </si>
  <si>
    <t>116</t>
  </si>
  <si>
    <t>154</t>
  </si>
  <si>
    <t>6/61</t>
  </si>
  <si>
    <t>7/61</t>
  </si>
  <si>
    <t>139</t>
  </si>
  <si>
    <t>8/61</t>
  </si>
  <si>
    <t>66 ม.2</t>
  </si>
  <si>
    <t>9/61</t>
  </si>
  <si>
    <t>18</t>
  </si>
  <si>
    <t>10/61</t>
  </si>
  <si>
    <t>84</t>
  </si>
  <si>
    <t>11/61</t>
  </si>
  <si>
    <t>35</t>
  </si>
  <si>
    <t>12/61</t>
  </si>
  <si>
    <t>13/61</t>
  </si>
  <si>
    <t>130</t>
  </si>
  <si>
    <t>14/61</t>
  </si>
  <si>
    <t>64</t>
  </si>
  <si>
    <t>15/61</t>
  </si>
  <si>
    <t>16/61</t>
  </si>
  <si>
    <t>18/61</t>
  </si>
  <si>
    <t>158</t>
  </si>
  <si>
    <t>22/61</t>
  </si>
  <si>
    <t>23/61</t>
  </si>
  <si>
    <t>24/61</t>
  </si>
  <si>
    <t>98</t>
  </si>
  <si>
    <t>25/61</t>
  </si>
  <si>
    <t>26/61</t>
  </si>
  <si>
    <t>27/61</t>
  </si>
  <si>
    <t>28/61</t>
  </si>
  <si>
    <t>137</t>
  </si>
  <si>
    <t>27</t>
  </si>
  <si>
    <t>30/61</t>
  </si>
  <si>
    <t>29/61</t>
  </si>
  <si>
    <t>61 ม.5</t>
  </si>
  <si>
    <t>32/61</t>
  </si>
  <si>
    <t xml:space="preserve">59 </t>
  </si>
  <si>
    <t>33/61</t>
  </si>
  <si>
    <t>34/61</t>
  </si>
  <si>
    <t>35/61</t>
  </si>
  <si>
    <t>61</t>
  </si>
  <si>
    <t>36/61</t>
  </si>
  <si>
    <t>1</t>
  </si>
  <si>
    <t>37/61</t>
  </si>
  <si>
    <t>120</t>
  </si>
  <si>
    <t>38/61</t>
  </si>
  <si>
    <t>111</t>
  </si>
  <si>
    <t>39/61</t>
  </si>
  <si>
    <t>40/61</t>
  </si>
  <si>
    <t>41/61</t>
  </si>
  <si>
    <t>115</t>
  </si>
  <si>
    <t>42/61</t>
  </si>
  <si>
    <t>43/61</t>
  </si>
  <si>
    <t>6</t>
  </si>
  <si>
    <t>49</t>
  </si>
  <si>
    <t>46/61</t>
  </si>
  <si>
    <t>44/61</t>
  </si>
  <si>
    <t>48/61</t>
  </si>
  <si>
    <t>56</t>
  </si>
  <si>
    <t>49/61</t>
  </si>
  <si>
    <t>45/61</t>
  </si>
  <si>
    <t>68</t>
  </si>
  <si>
    <t>47/61</t>
  </si>
  <si>
    <t>28</t>
  </si>
  <si>
    <t>51/61</t>
  </si>
  <si>
    <t>54/61</t>
  </si>
  <si>
    <t>127</t>
  </si>
  <si>
    <t>56/61</t>
  </si>
  <si>
    <t>50/61</t>
  </si>
  <si>
    <t>83</t>
  </si>
  <si>
    <t>24</t>
  </si>
  <si>
    <t>59/61</t>
  </si>
  <si>
    <t>60/61</t>
  </si>
  <si>
    <t>19</t>
  </si>
  <si>
    <t>61/61</t>
  </si>
  <si>
    <t>62/61</t>
  </si>
  <si>
    <t>63/61</t>
  </si>
  <si>
    <t>64/61</t>
  </si>
  <si>
    <t>55/61</t>
  </si>
  <si>
    <t>65/61</t>
  </si>
  <si>
    <t>36</t>
  </si>
  <si>
    <t>66/61</t>
  </si>
  <si>
    <t>67/61</t>
  </si>
  <si>
    <t>155</t>
  </si>
  <si>
    <t>68/61</t>
  </si>
  <si>
    <t>69/61</t>
  </si>
  <si>
    <t>70/61</t>
  </si>
  <si>
    <t>71/61</t>
  </si>
  <si>
    <t>45</t>
  </si>
  <si>
    <t>72/61</t>
  </si>
  <si>
    <t>73/61</t>
  </si>
  <si>
    <t>ตรวละ 100</t>
  </si>
  <si>
    <t>74/61</t>
  </si>
  <si>
    <t>82</t>
  </si>
  <si>
    <t>ม7</t>
  </si>
  <si>
    <t>75/61</t>
  </si>
  <si>
    <t>นส.4จ.</t>
  </si>
  <si>
    <t>172</t>
  </si>
  <si>
    <t>85/62</t>
  </si>
  <si>
    <t>26</t>
  </si>
  <si>
    <t>84/62</t>
  </si>
  <si>
    <t>82/62</t>
  </si>
  <si>
    <t>ม.7 ต.ถ่อน</t>
  </si>
  <si>
    <t>340</t>
  </si>
  <si>
    <t>81/62</t>
  </si>
  <si>
    <t>80/62</t>
  </si>
  <si>
    <t>164</t>
  </si>
  <si>
    <t>78/62</t>
  </si>
  <si>
    <t>178</t>
  </si>
  <si>
    <t>77/62</t>
  </si>
  <si>
    <t>76/62</t>
  </si>
  <si>
    <t>57</t>
  </si>
  <si>
    <t>75/62</t>
  </si>
  <si>
    <t>ม9</t>
  </si>
  <si>
    <t>44</t>
  </si>
  <si>
    <t>174</t>
  </si>
  <si>
    <t>243</t>
  </si>
  <si>
    <t>65/2561</t>
  </si>
  <si>
    <t>233</t>
  </si>
  <si>
    <t>162</t>
  </si>
  <si>
    <t>118</t>
  </si>
  <si>
    <t>101</t>
  </si>
  <si>
    <t>57/61</t>
  </si>
  <si>
    <t>110</t>
  </si>
  <si>
    <t>53/61</t>
  </si>
  <si>
    <t>52/61</t>
  </si>
  <si>
    <t>150</t>
  </si>
  <si>
    <t>284</t>
  </si>
  <si>
    <t>238</t>
  </si>
  <si>
    <t>176</t>
  </si>
  <si>
    <t>50/1</t>
  </si>
  <si>
    <t>210</t>
  </si>
  <si>
    <t>145</t>
  </si>
  <si>
    <t>65/2</t>
  </si>
  <si>
    <t>764</t>
  </si>
  <si>
    <t>31/61</t>
  </si>
  <si>
    <t>79</t>
  </si>
  <si>
    <t>187</t>
  </si>
  <si>
    <t>ม.39</t>
  </si>
  <si>
    <t xml:space="preserve">บ้านเดี่ยว </t>
  </si>
  <si>
    <t>78</t>
  </si>
  <si>
    <t>196</t>
  </si>
  <si>
    <t>194</t>
  </si>
  <si>
    <t>215</t>
  </si>
  <si>
    <t>21/61</t>
  </si>
  <si>
    <t>20/61</t>
  </si>
  <si>
    <t>92</t>
  </si>
  <si>
    <t>19/61</t>
  </si>
  <si>
    <t>29</t>
  </si>
  <si>
    <t>17/61</t>
  </si>
  <si>
    <t>227</t>
  </si>
  <si>
    <t>182</t>
  </si>
  <si>
    <t>108</t>
  </si>
  <si>
    <t>163</t>
  </si>
  <si>
    <t>40</t>
  </si>
  <si>
    <t>126</t>
  </si>
  <si>
    <t>228</t>
  </si>
  <si>
    <t>143</t>
  </si>
  <si>
    <t>167</t>
  </si>
  <si>
    <t>138</t>
  </si>
  <si>
    <t>ภรด2 -77</t>
  </si>
  <si>
    <t>ก๋วยเตียว</t>
  </si>
  <si>
    <t>ภรด2-24</t>
  </si>
  <si>
    <t>ขายของชำ</t>
  </si>
  <si>
    <t>63</t>
  </si>
  <si>
    <t>ภรด.2-96</t>
  </si>
  <si>
    <t>น้ำดื่ม</t>
  </si>
  <si>
    <t>159</t>
  </si>
  <si>
    <t>ภรด.2</t>
  </si>
  <si>
    <t>299</t>
  </si>
  <si>
    <t>ม.3</t>
  </si>
  <si>
    <t>ม.5</t>
  </si>
  <si>
    <t>ภรด2-86</t>
  </si>
  <si>
    <t>คำหยาด หรสิท</t>
  </si>
  <si>
    <t>พิสมัย โคตรชมภู</t>
  </si>
  <si>
    <t>นางบัวผัน</t>
  </si>
  <si>
    <t>192</t>
  </si>
  <si>
    <t>นางบุญแน่</t>
  </si>
  <si>
    <t>221</t>
  </si>
  <si>
    <t>วรินทา น้อยยะ</t>
  </si>
  <si>
    <t>วีระพงษ์  ศรีภา</t>
  </si>
  <si>
    <t>สุภารัก น้อยยะ</t>
  </si>
  <si>
    <t>77</t>
  </si>
  <si>
    <t>เที่ยนทอง แซ่คำ</t>
  </si>
  <si>
    <t>240</t>
  </si>
  <si>
    <t>87</t>
  </si>
  <si>
    <t>นางลำไพ สมชัย</t>
  </si>
  <si>
    <t>นายวีรศักดิ์ สมชัย</t>
  </si>
  <si>
    <t>ม.2</t>
  </si>
  <si>
    <t>128</t>
  </si>
  <si>
    <t>ขายผลไม้</t>
  </si>
  <si>
    <t>55/1</t>
  </si>
  <si>
    <t>ปาริชาติ แสนศรี/ขายดอกไม้</t>
  </si>
  <si>
    <t>อภิชาต กลั่นประเสริฐ/ร้านเกม</t>
  </si>
  <si>
    <t>89 ม.9</t>
  </si>
  <si>
    <t>นิรันดร น้อยยะ/ขายปุ๋ย</t>
  </si>
  <si>
    <t>62 ม.5</t>
  </si>
  <si>
    <t>17 ม.5</t>
  </si>
  <si>
    <t>54 ม.5</t>
  </si>
  <si>
    <t>33 ม.5</t>
  </si>
  <si>
    <t>ม.4</t>
  </si>
  <si>
    <t>208 ม.1</t>
  </si>
  <si>
    <t>236 ม.1</t>
  </si>
  <si>
    <t>360</t>
  </si>
  <si>
    <t>72/2561</t>
  </si>
  <si>
    <t>76</t>
  </si>
  <si>
    <t>71/2562</t>
  </si>
  <si>
    <t>395</t>
  </si>
  <si>
    <t>70/2562</t>
  </si>
  <si>
    <t>69/2561</t>
  </si>
  <si>
    <t>68/2561</t>
  </si>
  <si>
    <t>67/2561</t>
  </si>
  <si>
    <t>146</t>
  </si>
  <si>
    <t>66/2561</t>
  </si>
  <si>
    <t>48</t>
  </si>
  <si>
    <t>64/2561</t>
  </si>
  <si>
    <t>196 ม.7 ถอ่น</t>
  </si>
  <si>
    <t>63/2561</t>
  </si>
  <si>
    <t>บ้านถ่อน</t>
  </si>
  <si>
    <t>14/1 ถอ่น</t>
  </si>
  <si>
    <t>60/2561</t>
  </si>
  <si>
    <t>137 ม.2 ถ่อน</t>
  </si>
  <si>
    <t>62/2561</t>
  </si>
  <si>
    <t>บ้านโพนสว่าง</t>
  </si>
  <si>
    <t>155 ม.4ถ่อน</t>
  </si>
  <si>
    <t>61/2561</t>
  </si>
  <si>
    <t>111 ม.5 ถ่อน</t>
  </si>
  <si>
    <t>59/2561</t>
  </si>
  <si>
    <t>199 ม.7 ถ่อน</t>
  </si>
  <si>
    <t>58/2561</t>
  </si>
  <si>
    <t>360 ม.3 ถ่อน</t>
  </si>
  <si>
    <t>57/2561</t>
  </si>
  <si>
    <t>108 ม.2 เดื่อ</t>
  </si>
  <si>
    <t>56/2561</t>
  </si>
  <si>
    <t>บ้านเดื่อ</t>
  </si>
  <si>
    <t>138 ม.1</t>
  </si>
  <si>
    <t>55/2561</t>
  </si>
  <si>
    <t>1 ม.2</t>
  </si>
  <si>
    <t>54/2561</t>
  </si>
  <si>
    <t>139 ม.1</t>
  </si>
  <si>
    <t>53/2561</t>
  </si>
  <si>
    <t>52/2561</t>
  </si>
  <si>
    <t>67 ม.1</t>
  </si>
  <si>
    <t>51/2561</t>
  </si>
  <si>
    <t>81 ม.8</t>
  </si>
  <si>
    <t>50/2561</t>
  </si>
  <si>
    <t>143/1 ม.1</t>
  </si>
  <si>
    <t>49/2561</t>
  </si>
  <si>
    <t>48/2561</t>
  </si>
  <si>
    <t>117 ม.1</t>
  </si>
  <si>
    <t>47/2561</t>
  </si>
  <si>
    <t>46/2561</t>
  </si>
  <si>
    <t>17 ม.3</t>
  </si>
  <si>
    <t>45/2561</t>
  </si>
  <si>
    <t>น.ส.4 จ.</t>
  </si>
  <si>
    <t>1-2561</t>
  </si>
  <si>
    <t>2-2561</t>
  </si>
  <si>
    <t>52</t>
  </si>
  <si>
    <t>3-2561</t>
  </si>
  <si>
    <t>4-2561</t>
  </si>
  <si>
    <t>5-2561</t>
  </si>
  <si>
    <t>7-2561</t>
  </si>
  <si>
    <t>14</t>
  </si>
  <si>
    <t>8-2561</t>
  </si>
  <si>
    <t>น.ส.3 ก.</t>
  </si>
  <si>
    <t>9-2561</t>
  </si>
  <si>
    <t>10-2561</t>
  </si>
  <si>
    <t>11-2561</t>
  </si>
  <si>
    <t>75</t>
  </si>
  <si>
    <t>12-2561</t>
  </si>
  <si>
    <t>124</t>
  </si>
  <si>
    <t>13-2561</t>
  </si>
  <si>
    <t>14-2561</t>
  </si>
  <si>
    <t>90</t>
  </si>
  <si>
    <t>15-2561</t>
  </si>
  <si>
    <t>16-2561</t>
  </si>
  <si>
    <t>175</t>
  </si>
  <si>
    <t>17-2561</t>
  </si>
  <si>
    <t>18-2561</t>
  </si>
  <si>
    <t>19-2561</t>
  </si>
  <si>
    <t>99</t>
  </si>
  <si>
    <t>20-2561</t>
  </si>
  <si>
    <t>20</t>
  </si>
  <si>
    <t>21-2561</t>
  </si>
  <si>
    <t>25-2561</t>
  </si>
  <si>
    <t>7</t>
  </si>
  <si>
    <t>26-2561</t>
  </si>
  <si>
    <t>27-2561</t>
  </si>
  <si>
    <t>28-2561</t>
  </si>
  <si>
    <t>29-2561</t>
  </si>
  <si>
    <t>119</t>
  </si>
  <si>
    <t>31-2561</t>
  </si>
  <si>
    <t>32-2561</t>
  </si>
  <si>
    <t>33-2561</t>
  </si>
  <si>
    <t>34-2561</t>
  </si>
  <si>
    <t>35-2561</t>
  </si>
  <si>
    <t>36-2561</t>
  </si>
  <si>
    <t>37-2561</t>
  </si>
  <si>
    <t>38-2561</t>
  </si>
  <si>
    <t>39-2561</t>
  </si>
  <si>
    <t>40-2561</t>
  </si>
  <si>
    <t>113</t>
  </si>
  <si>
    <t>41-2561</t>
  </si>
  <si>
    <t>42-2561</t>
  </si>
  <si>
    <t>43-2561</t>
  </si>
  <si>
    <t>44-2561</t>
  </si>
  <si>
    <t>45-2561</t>
  </si>
  <si>
    <t>46-2561</t>
  </si>
  <si>
    <t>47-2561</t>
  </si>
  <si>
    <t>48-2561</t>
  </si>
  <si>
    <t>49-2562</t>
  </si>
  <si>
    <t>50-2562</t>
  </si>
  <si>
    <t>23</t>
  </si>
  <si>
    <t>51-2562</t>
  </si>
  <si>
    <t>52-2562</t>
  </si>
  <si>
    <t>53-2562</t>
  </si>
  <si>
    <t>54-2562</t>
  </si>
  <si>
    <t>55-2562</t>
  </si>
  <si>
    <t>56-2562</t>
  </si>
  <si>
    <t>173</t>
  </si>
  <si>
    <t>57-2562</t>
  </si>
  <si>
    <t>58</t>
  </si>
  <si>
    <t>58-2562</t>
  </si>
  <si>
    <t>59-2562</t>
  </si>
  <si>
    <t>132</t>
  </si>
  <si>
    <t>60-2562</t>
  </si>
  <si>
    <t>61-2562</t>
  </si>
  <si>
    <t>62-2562</t>
  </si>
  <si>
    <t>27/1</t>
  </si>
  <si>
    <t>80</t>
  </si>
  <si>
    <t>6-2561</t>
  </si>
  <si>
    <t>47</t>
  </si>
  <si>
    <t>117</t>
  </si>
  <si>
    <t>5</t>
  </si>
  <si>
    <t>22-2561</t>
  </si>
  <si>
    <t>109</t>
  </si>
  <si>
    <t>23-2561</t>
  </si>
  <si>
    <t>24-2561</t>
  </si>
  <si>
    <t>26-1561</t>
  </si>
  <si>
    <t>136</t>
  </si>
  <si>
    <t>30-2561</t>
  </si>
  <si>
    <t>105</t>
  </si>
  <si>
    <t>น.ส.2</t>
  </si>
  <si>
    <t>70 ม.1</t>
  </si>
  <si>
    <t>44/2561</t>
  </si>
  <si>
    <t>71 ม.1</t>
  </si>
  <si>
    <t>43/2561</t>
  </si>
  <si>
    <t>42/2561</t>
  </si>
  <si>
    <t>154 ม.1</t>
  </si>
  <si>
    <t>41/2561</t>
  </si>
  <si>
    <t>212 ม.1</t>
  </si>
  <si>
    <t>40/2561</t>
  </si>
  <si>
    <r>
      <t xml:space="preserve">           </t>
    </r>
    <r>
      <rPr>
        <sz val="16"/>
        <rFont val="Angsana New"/>
        <family val="1"/>
      </rPr>
      <t xml:space="preserve">     </t>
    </r>
  </si>
  <si>
    <t xml:space="preserve">                </t>
  </si>
  <si>
    <t>58 ม.1</t>
  </si>
  <si>
    <t>39/2561</t>
  </si>
  <si>
    <t>82 ม.1</t>
  </si>
  <si>
    <t>38/2561</t>
  </si>
  <si>
    <t>37/2561</t>
  </si>
  <si>
    <t>97/1 ม.1</t>
  </si>
  <si>
    <t>36/2561</t>
  </si>
  <si>
    <t>98 ม.1</t>
  </si>
  <si>
    <t>35/2561</t>
  </si>
  <si>
    <t>68 ม.1</t>
  </si>
  <si>
    <t>34/2561</t>
  </si>
  <si>
    <t>33/2561</t>
  </si>
  <si>
    <t>223 ม.1</t>
  </si>
  <si>
    <t>106 ม.1</t>
  </si>
  <si>
    <t>32/2561</t>
  </si>
  <si>
    <t>109 ม.1</t>
  </si>
  <si>
    <t>31/2561</t>
  </si>
  <si>
    <t xml:space="preserve"> </t>
  </si>
  <si>
    <t>142 ม.1</t>
  </si>
  <si>
    <t>30/2561</t>
  </si>
  <si>
    <t>66 ม.1</t>
  </si>
  <si>
    <t>29/2561</t>
  </si>
  <si>
    <t>28/2561</t>
  </si>
  <si>
    <t>26/2561</t>
  </si>
  <si>
    <t>302 ม.3</t>
  </si>
  <si>
    <t>25/2561</t>
  </si>
  <si>
    <t>88 ม.1</t>
  </si>
  <si>
    <t>24/2561</t>
  </si>
  <si>
    <t>23/2561</t>
  </si>
  <si>
    <t>32 ม.1</t>
  </si>
  <si>
    <t>22/2561</t>
  </si>
  <si>
    <t>63 ม.1</t>
  </si>
  <si>
    <t>21/2561</t>
  </si>
  <si>
    <t>20/2561</t>
  </si>
  <si>
    <t>213 ม.1</t>
  </si>
  <si>
    <t>19/2561</t>
  </si>
  <si>
    <t>นส.4จ</t>
  </si>
  <si>
    <t>38 ม.7 อุดร</t>
  </si>
  <si>
    <t>18/2561</t>
  </si>
  <si>
    <t>64 ม.1</t>
  </si>
  <si>
    <t>17/2561</t>
  </si>
  <si>
    <t>16/2561</t>
  </si>
  <si>
    <t>โอนให้ วีระชาติ และ คมสันแล้ว</t>
  </si>
  <si>
    <t>217 ม.1</t>
  </si>
  <si>
    <t>15/2561</t>
  </si>
  <si>
    <t>14/2561</t>
  </si>
  <si>
    <t>13/2561</t>
  </si>
  <si>
    <t>193 อุดร</t>
  </si>
  <si>
    <t>12/2561</t>
  </si>
  <si>
    <t>11/2561</t>
  </si>
  <si>
    <t>19 ม.1</t>
  </si>
  <si>
    <t>10/2561</t>
  </si>
  <si>
    <t>9/2561</t>
  </si>
  <si>
    <t>นส สุวดี โสโพนสา</t>
  </si>
  <si>
    <t>199 บ.ถ่อน</t>
  </si>
  <si>
    <t>276 ถ่อน</t>
  </si>
  <si>
    <t>8/2561</t>
  </si>
  <si>
    <t>7/2561</t>
  </si>
  <si>
    <t>234 บ.ว่าน</t>
  </si>
  <si>
    <t>181 ถ่อน</t>
  </si>
  <si>
    <t>6/2561</t>
  </si>
  <si>
    <t>764 กทม</t>
  </si>
  <si>
    <t>5/2561</t>
  </si>
  <si>
    <t>กทม/ไพรวัลย์</t>
  </si>
  <si>
    <t>188 ม.1</t>
  </si>
  <si>
    <t>4/2561</t>
  </si>
  <si>
    <t>3/2561</t>
  </si>
  <si>
    <t>95 ม.1</t>
  </si>
  <si>
    <t>95ม.1</t>
  </si>
  <si>
    <t>2/2561</t>
  </si>
  <si>
    <t>126 ม.9</t>
  </si>
  <si>
    <t>1/2561</t>
  </si>
  <si>
    <t>เกษตร</t>
  </si>
  <si>
    <t>63/2562</t>
  </si>
  <si>
    <t>196 ม.10</t>
  </si>
  <si>
    <t>109 ม.10</t>
  </si>
  <si>
    <t>82 ม.10</t>
  </si>
  <si>
    <t>114 ม.10</t>
  </si>
  <si>
    <t>898 โพนพิสัย</t>
  </si>
  <si>
    <t>278 ม.10</t>
  </si>
  <si>
    <t>301 ม.10</t>
  </si>
  <si>
    <t>195 ม.10</t>
  </si>
  <si>
    <t>234 ม.10</t>
  </si>
  <si>
    <t>135 ม.10</t>
  </si>
  <si>
    <t>194 ม.10</t>
  </si>
  <si>
    <t>183 ม.10</t>
  </si>
  <si>
    <t>179 ม.10</t>
  </si>
  <si>
    <t>274 ม.10</t>
  </si>
  <si>
    <t>166/3 ม.10</t>
  </si>
  <si>
    <t>165/3 ม.10</t>
  </si>
  <si>
    <t>210 ม.10</t>
  </si>
  <si>
    <t>46 ม.10</t>
  </si>
  <si>
    <t>133 ม.10</t>
  </si>
  <si>
    <t>252 ม.10</t>
  </si>
  <si>
    <t>171 ม.10</t>
  </si>
  <si>
    <t>83/11 จ.ชล</t>
  </si>
  <si>
    <t>ตจว</t>
  </si>
  <si>
    <t>8 ม.10</t>
  </si>
  <si>
    <t>288 ม.10</t>
  </si>
  <si>
    <t>27/2561</t>
  </si>
  <si>
    <t>187/1 ม.10</t>
  </si>
  <si>
    <t>199 ม.10</t>
  </si>
  <si>
    <t>116/1 ม.10</t>
  </si>
  <si>
    <t>297 ม.10</t>
  </si>
  <si>
    <t>171/1 ม.10</t>
  </si>
  <si>
    <t>245 ม.10</t>
  </si>
  <si>
    <t>31 ม.10</t>
  </si>
  <si>
    <t>282 ม.10</t>
  </si>
  <si>
    <t>ม10</t>
  </si>
  <si>
    <t>223 ม.10</t>
  </si>
  <si>
    <t>247 ม.10</t>
  </si>
  <si>
    <t>59 ม.10</t>
  </si>
  <si>
    <t>80ม.10</t>
  </si>
  <si>
    <t>236 ม.10</t>
  </si>
  <si>
    <t>325 ม.10</t>
  </si>
  <si>
    <t>83 ม.10</t>
  </si>
  <si>
    <t>116/2 ม.10</t>
  </si>
  <si>
    <t>44/25613</t>
  </si>
  <si>
    <t>263 ม.10</t>
  </si>
  <si>
    <t>285 ม.10</t>
  </si>
  <si>
    <t>218 ม.8</t>
  </si>
  <si>
    <t>271 ม.10</t>
  </si>
  <si>
    <t>259 ม.10</t>
  </si>
  <si>
    <t>259  ม.10</t>
  </si>
  <si>
    <t>03 ม.10</t>
  </si>
  <si>
    <t>53 ม.10</t>
  </si>
  <si>
    <t>70/2561</t>
  </si>
  <si>
    <t>241 ม.10</t>
  </si>
  <si>
    <t>60 ม.8</t>
  </si>
  <si>
    <t>305 ม.10</t>
  </si>
  <si>
    <t>29 ม.10</t>
  </si>
  <si>
    <t>อุดร</t>
  </si>
  <si>
    <t>37 อุดร</t>
  </si>
  <si>
    <t>15/2 อุดร</t>
  </si>
  <si>
    <t>233 ม.10</t>
  </si>
  <si>
    <t>20ม.3</t>
  </si>
  <si>
    <t>158/2561</t>
  </si>
  <si>
    <t>79/2561</t>
  </si>
  <si>
    <t>58 จ.อุดร</t>
  </si>
  <si>
    <t>77/2561</t>
  </si>
  <si>
    <t>282 ม.3</t>
  </si>
  <si>
    <t>76/2561</t>
  </si>
  <si>
    <t xml:space="preserve">154 ม.3 </t>
  </si>
  <si>
    <t>75/2561</t>
  </si>
  <si>
    <t>72 ม.3</t>
  </si>
  <si>
    <t>73/2561</t>
  </si>
  <si>
    <t>71/2561</t>
  </si>
  <si>
    <t>128 ม.4</t>
  </si>
  <si>
    <t>160 ม.3</t>
  </si>
  <si>
    <t xml:space="preserve">81 ม.3 </t>
  </si>
  <si>
    <t>กทม</t>
  </si>
  <si>
    <t>ม3</t>
  </si>
  <si>
    <t>129 ม3</t>
  </si>
  <si>
    <t>131 ม.3</t>
  </si>
  <si>
    <t>152 ม.3</t>
  </si>
  <si>
    <t>106 ม.3</t>
  </si>
  <si>
    <t>129 ม.3</t>
  </si>
  <si>
    <t>253 ม.3</t>
  </si>
  <si>
    <t>104 ม.3</t>
  </si>
  <si>
    <t>1 พระธาตุบังพวน</t>
  </si>
  <si>
    <t>พระธาตุบังพวน</t>
  </si>
  <si>
    <t>พระธาตบังพวน</t>
  </si>
  <si>
    <t>6 ม.3</t>
  </si>
  <si>
    <t>228 ม.5</t>
  </si>
  <si>
    <t>179/1 ม.3</t>
  </si>
  <si>
    <t>143 ม.3</t>
  </si>
  <si>
    <t>232 ม.3</t>
  </si>
  <si>
    <t>146 ม.3</t>
  </si>
  <si>
    <t>182 ม.3</t>
  </si>
  <si>
    <t>279 ม.3</t>
  </si>
  <si>
    <t>802 ม.13</t>
  </si>
  <si>
    <t>15 ม.3</t>
  </si>
  <si>
    <t>69 ม.3</t>
  </si>
  <si>
    <t>269 ม.3</t>
  </si>
  <si>
    <t>78 ม.3</t>
  </si>
  <si>
    <t>สกลนคร</t>
  </si>
  <si>
    <t>110 ม.6 มีชัย</t>
  </si>
  <si>
    <t>ต่างอำเภอ พี่ชายอดุล</t>
  </si>
  <si>
    <t>ม..3</t>
  </si>
  <si>
    <t>177 ม.3</t>
  </si>
  <si>
    <t>จ.สมุทรปราการ</t>
  </si>
  <si>
    <t>241 ม.3</t>
  </si>
  <si>
    <t>ต.มีชัย</t>
  </si>
  <si>
    <t>สมุทรปราการ</t>
  </si>
  <si>
    <t>285 ม.3</t>
  </si>
  <si>
    <t>286 ม.3</t>
  </si>
  <si>
    <t>125 ม.3</t>
  </si>
  <si>
    <t xml:space="preserve"> พระธาตุบังพวน</t>
  </si>
  <si>
    <t>270 ม.3</t>
  </si>
  <si>
    <t>203 ม.3</t>
  </si>
  <si>
    <t>52 ม.3</t>
  </si>
  <si>
    <t>51 ม.3</t>
  </si>
  <si>
    <t>65/1 ม.3</t>
  </si>
  <si>
    <t>66 ม.3</t>
  </si>
  <si>
    <t>165/1 ม.3</t>
  </si>
  <si>
    <t>250 ม.3</t>
  </si>
  <si>
    <t>248/3 ม.3</t>
  </si>
  <si>
    <t>5/1 ม.3</t>
  </si>
  <si>
    <t>197 ม.3</t>
  </si>
  <si>
    <t>121 ม.3</t>
  </si>
  <si>
    <t>199 ม.3</t>
  </si>
  <si>
    <t>นส2</t>
  </si>
  <si>
    <t>246 ม.3</t>
  </si>
  <si>
    <t>160 ม.5</t>
  </si>
  <si>
    <t>138  ม.3</t>
  </si>
  <si>
    <t>20 ม.3</t>
  </si>
  <si>
    <t>139 ม.3</t>
  </si>
  <si>
    <t>100 ม.5</t>
  </si>
  <si>
    <t>162/2561</t>
  </si>
  <si>
    <t>111 ม.5</t>
  </si>
  <si>
    <t>170/2561</t>
  </si>
  <si>
    <t>44 ม.5</t>
  </si>
  <si>
    <t>130/2561</t>
  </si>
  <si>
    <t>165 ม.5</t>
  </si>
  <si>
    <t>128/2561</t>
  </si>
  <si>
    <t>155 ม.5</t>
  </si>
  <si>
    <t>129/2561</t>
  </si>
  <si>
    <t>106/1 ม.5</t>
  </si>
  <si>
    <t>127/2561</t>
  </si>
  <si>
    <t>28 ม.5</t>
  </si>
  <si>
    <t>126/2561</t>
  </si>
  <si>
    <t>112/1 ม.5</t>
  </si>
  <si>
    <t>125/2561</t>
  </si>
  <si>
    <t>124/2561</t>
  </si>
  <si>
    <t>119 ม.5</t>
  </si>
  <si>
    <t>123/2561</t>
  </si>
  <si>
    <t>40 ม.5</t>
  </si>
  <si>
    <t>122/2561</t>
  </si>
  <si>
    <t>121/2561</t>
  </si>
  <si>
    <t>34 ม.5</t>
  </si>
  <si>
    <t>120/2561</t>
  </si>
  <si>
    <t>119/2561</t>
  </si>
  <si>
    <t>118/2561</t>
  </si>
  <si>
    <t>117/2561</t>
  </si>
  <si>
    <t>156 ม.5</t>
  </si>
  <si>
    <t>116/2561</t>
  </si>
  <si>
    <t>4 ม.5</t>
  </si>
  <si>
    <t>60 ม.5</t>
  </si>
  <si>
    <t>114/2561</t>
  </si>
  <si>
    <t>115/2561</t>
  </si>
  <si>
    <t>113/2561</t>
  </si>
  <si>
    <t>75 ม.5</t>
  </si>
  <si>
    <t>112/2561</t>
  </si>
  <si>
    <t>16 ม.5</t>
  </si>
  <si>
    <t>111/2561</t>
  </si>
  <si>
    <t>110/2561</t>
  </si>
  <si>
    <t>107 ม.5</t>
  </si>
  <si>
    <t>โพนสา</t>
  </si>
  <si>
    <t>109/2561</t>
  </si>
  <si>
    <t>70 ม.5</t>
  </si>
  <si>
    <t>108/2561</t>
  </si>
  <si>
    <t>107/2561</t>
  </si>
  <si>
    <t>97ม.5</t>
  </si>
  <si>
    <t>97 ม.5</t>
  </si>
  <si>
    <t>106/2561</t>
  </si>
  <si>
    <t>64 ม.5</t>
  </si>
  <si>
    <t>105/2561</t>
  </si>
  <si>
    <t>167 ม.5</t>
  </si>
  <si>
    <t>104/2561</t>
  </si>
  <si>
    <t>103/2561</t>
  </si>
  <si>
    <t>105 ม.5</t>
  </si>
  <si>
    <t>102/2561</t>
  </si>
  <si>
    <t>101/2561</t>
  </si>
  <si>
    <t>6 ม.5</t>
  </si>
  <si>
    <t>100/2561</t>
  </si>
  <si>
    <t>99/2561</t>
  </si>
  <si>
    <t>98/2561</t>
  </si>
  <si>
    <t>131 ม.5</t>
  </si>
  <si>
    <t>97/2561</t>
  </si>
  <si>
    <t>96/2561</t>
  </si>
  <si>
    <t>126 ม.5</t>
  </si>
  <si>
    <t>95/2561</t>
  </si>
  <si>
    <t>94/2561</t>
  </si>
  <si>
    <t>73 ม.5</t>
  </si>
  <si>
    <t>93/2561</t>
  </si>
  <si>
    <t>92/2561</t>
  </si>
  <si>
    <t>159 ม.10</t>
  </si>
  <si>
    <t>91/2561</t>
  </si>
  <si>
    <t>73  ม.5</t>
  </si>
  <si>
    <t>56 ม.5</t>
  </si>
  <si>
    <t>90/2561</t>
  </si>
  <si>
    <t>89/2561</t>
  </si>
  <si>
    <t>นนทบุรี</t>
  </si>
  <si>
    <t>88/2561</t>
  </si>
  <si>
    <t>50ม.5</t>
  </si>
  <si>
    <t>87/2561</t>
  </si>
  <si>
    <t>53 ม.5</t>
  </si>
  <si>
    <t>86/2561</t>
  </si>
  <si>
    <t>85/2561</t>
  </si>
  <si>
    <t>59 ม.5</t>
  </si>
  <si>
    <t>84/2561</t>
  </si>
  <si>
    <t>83/2561</t>
  </si>
  <si>
    <t>43 ม.5</t>
  </si>
  <si>
    <t>82/2561</t>
  </si>
  <si>
    <t>81/2561</t>
  </si>
  <si>
    <t>39/1 ม.5</t>
  </si>
  <si>
    <t>80/2561</t>
  </si>
  <si>
    <t>6 ม.1</t>
  </si>
  <si>
    <t>78/2561</t>
  </si>
  <si>
    <t>ปราจีนบุรี</t>
  </si>
  <si>
    <t>137 ม.5</t>
  </si>
  <si>
    <t>108 ม.5</t>
  </si>
  <si>
    <t>74/2561</t>
  </si>
  <si>
    <t>78 ม.5</t>
  </si>
  <si>
    <t>205 ม.5</t>
  </si>
  <si>
    <t>โพนพิสัย</t>
  </si>
  <si>
    <t>168ม.10</t>
  </si>
  <si>
    <t>224 ม.10</t>
  </si>
  <si>
    <t>333/1 ม.10</t>
  </si>
  <si>
    <t>97/25612</t>
  </si>
  <si>
    <t>166 ม.10</t>
  </si>
  <si>
    <t>196ม.10</t>
  </si>
  <si>
    <t>101 ม.10</t>
  </si>
  <si>
    <t>165/2 ม.10</t>
  </si>
  <si>
    <t>26 ม.10</t>
  </si>
  <si>
    <t>117 ม.10</t>
  </si>
  <si>
    <t>349 ม.10</t>
  </si>
  <si>
    <t>228 ม.10</t>
  </si>
  <si>
    <t>17 ม.10</t>
  </si>
  <si>
    <t>277 ม.10</t>
  </si>
  <si>
    <t>5 ม.10</t>
  </si>
  <si>
    <t>165 ม.10</t>
  </si>
  <si>
    <t>300 ม.10</t>
  </si>
  <si>
    <t>47 ม.10</t>
  </si>
  <si>
    <t>ลำปาง</t>
  </si>
  <si>
    <t>ณ 22/1/63</t>
  </si>
  <si>
    <t>32 ม.5</t>
  </si>
  <si>
    <t>192/2562</t>
  </si>
  <si>
    <t>หาดคำ</t>
  </si>
  <si>
    <t>191/2561</t>
  </si>
  <si>
    <t>190/2561</t>
  </si>
  <si>
    <t>71 ม.5</t>
  </si>
  <si>
    <t>186/2561</t>
  </si>
  <si>
    <t>ต.พระธาตบังพวน</t>
  </si>
  <si>
    <t>185/2561</t>
  </si>
  <si>
    <t>184/2561</t>
  </si>
  <si>
    <t>1/1 ม.5</t>
  </si>
  <si>
    <t>182/2561</t>
  </si>
  <si>
    <t>172 ม.5</t>
  </si>
  <si>
    <t>183/2561</t>
  </si>
  <si>
    <t>181/2561</t>
  </si>
  <si>
    <t>154 ม.5</t>
  </si>
  <si>
    <t>180/2561</t>
  </si>
  <si>
    <t>29 ม.5</t>
  </si>
  <si>
    <t>175/2561</t>
  </si>
  <si>
    <t>172/2561</t>
  </si>
  <si>
    <t>31 ม.5</t>
  </si>
  <si>
    <t>104/2562</t>
  </si>
  <si>
    <t>พึ่งแบ่งแยก ออกจาก ม.8  นางแดงใจมั่น</t>
  </si>
  <si>
    <t xml:space="preserve">  </t>
  </si>
  <si>
    <t>19  หมู่10</t>
  </si>
  <si>
    <t>นางอำมร อรรคราช /ผู้ใช้ประโยชน์</t>
  </si>
  <si>
    <t>ฃ</t>
  </si>
  <si>
    <t>สามีนางมลเทียร   48/213 ม.3 หมู่บ้านพฤกษา 46 อ.เมือง  ต.บ้านใหม่ จ.ปทุม</t>
  </si>
  <si>
    <t xml:space="preserve">77 ม.5 </t>
  </si>
  <si>
    <t>179/2561</t>
  </si>
  <si>
    <t>139 ม.5</t>
  </si>
  <si>
    <t>174/2561</t>
  </si>
  <si>
    <t>162 ม5</t>
  </si>
  <si>
    <t>173/2561</t>
  </si>
  <si>
    <t>177 ม.5</t>
  </si>
  <si>
    <t>176 ม.5</t>
  </si>
  <si>
    <t xml:space="preserve"> 9 ม.5</t>
  </si>
  <si>
    <t>159 ม.5</t>
  </si>
  <si>
    <t>210 ม.1</t>
  </si>
  <si>
    <t>19 ม.5</t>
  </si>
  <si>
    <t>52 ม.5</t>
  </si>
  <si>
    <t>บ้าน2ชั้น</t>
  </si>
  <si>
    <t>ปูน+ไม้</t>
  </si>
  <si>
    <t>49ม.5</t>
  </si>
  <si>
    <t>35 ม.5</t>
  </si>
  <si>
    <t>3 ม.5</t>
  </si>
  <si>
    <t>69 ม.5</t>
  </si>
  <si>
    <t>66 ม.5</t>
  </si>
  <si>
    <t>50/25613</t>
  </si>
  <si>
    <t>89 ม.5</t>
  </si>
  <si>
    <t>96 ม.5</t>
  </si>
  <si>
    <t>82 ม.5</t>
  </si>
  <si>
    <t>152 ม.5</t>
  </si>
  <si>
    <t>152ม.5</t>
  </si>
  <si>
    <t>127 ม.5</t>
  </si>
  <si>
    <t>103 ม.5</t>
  </si>
  <si>
    <t>174 ม.5</t>
  </si>
  <si>
    <t>114 ม.5</t>
  </si>
  <si>
    <t>ราคาประเมิน</t>
  </si>
  <si>
    <t>พระธาตุ</t>
  </si>
  <si>
    <t>40 ม5</t>
  </si>
  <si>
    <t xml:space="preserve"> 5 ม.5</t>
  </si>
  <si>
    <t>21 ม.5</t>
  </si>
  <si>
    <t>99 ม.5</t>
  </si>
  <si>
    <t>21ม.5</t>
  </si>
  <si>
    <t>18  ม.5</t>
  </si>
  <si>
    <t>23 ม.5</t>
  </si>
  <si>
    <t>68 ม.5</t>
  </si>
  <si>
    <t>171/2561</t>
  </si>
  <si>
    <t>134 ม.5</t>
  </si>
  <si>
    <t>เจาของที่เสียแล้ว ลูกสาวทำต่อ</t>
  </si>
  <si>
    <t>178/2561</t>
  </si>
  <si>
    <t>30 ม.5</t>
  </si>
  <si>
    <t>177/2561</t>
  </si>
  <si>
    <t>116 ม.5</t>
  </si>
  <si>
    <t>176/2561</t>
  </si>
  <si>
    <t>7 ม.5</t>
  </si>
  <si>
    <t>168/2561</t>
  </si>
  <si>
    <t>207 ม.5</t>
  </si>
  <si>
    <t>167/2561</t>
  </si>
  <si>
    <t xml:space="preserve">63 ม.5 </t>
  </si>
  <si>
    <t>166/2561</t>
  </si>
  <si>
    <t>165/2561</t>
  </si>
  <si>
    <t>119 ม.2</t>
  </si>
  <si>
    <t>164/2561</t>
  </si>
  <si>
    <t>45 ม.5</t>
  </si>
  <si>
    <t>163/2561</t>
  </si>
  <si>
    <t>100/1 ม.5</t>
  </si>
  <si>
    <t>161/2561</t>
  </si>
  <si>
    <t>160/2561</t>
  </si>
  <si>
    <t>157/2561</t>
  </si>
  <si>
    <t>156/2561</t>
  </si>
  <si>
    <t>155/2561</t>
  </si>
  <si>
    <t>154/2561</t>
  </si>
  <si>
    <t>201 ม.5</t>
  </si>
  <si>
    <t>153/2561</t>
  </si>
  <si>
    <t>15 ม.5</t>
  </si>
  <si>
    <t>49 ม.5</t>
  </si>
  <si>
    <t>152/2561</t>
  </si>
  <si>
    <t>14 ม.5</t>
  </si>
  <si>
    <t>151/2561</t>
  </si>
  <si>
    <t>119. ม.5</t>
  </si>
  <si>
    <t>150/2561</t>
  </si>
  <si>
    <t>149/2561</t>
  </si>
  <si>
    <t>148/2561</t>
  </si>
  <si>
    <t>26 ม.5</t>
  </si>
  <si>
    <t>147/2561</t>
  </si>
  <si>
    <t>146/2561</t>
  </si>
  <si>
    <t xml:space="preserve">ขาย ให้ ม.5 ( ประหยัด  โชคสวัสด์) 3 ปีแล้ว ตัดออก </t>
  </si>
  <si>
    <t>ซื้อต่อจาก จวง ชามา 8 ไร่</t>
  </si>
  <si>
    <t>ม.8</t>
  </si>
  <si>
    <t>202</t>
  </si>
  <si>
    <t>หอม ขุนใหญ่</t>
  </si>
  <si>
    <t>แก้ว คำสว่าง</t>
  </si>
  <si>
    <t>บุญเหลือ คำสว่าง</t>
  </si>
  <si>
    <t>352</t>
  </si>
  <si>
    <t>นุชรา เรืองสา</t>
  </si>
  <si>
    <t>6/2561 สม ขุนใหญ่</t>
  </si>
  <si>
    <t>213</t>
  </si>
  <si>
    <t>7/2561 สมพร พรมเทศ</t>
  </si>
  <si>
    <t>216</t>
  </si>
  <si>
    <t>8/2561 ขัน คำสุนันท์</t>
  </si>
  <si>
    <t>319</t>
  </si>
  <si>
    <t>9/2561 สหชาติ พรมเทศ</t>
  </si>
  <si>
    <t>10/2561 เสถียร คำสว่าง</t>
  </si>
  <si>
    <t>11/2561 สงวน ลาลด</t>
  </si>
  <si>
    <t>14/2561 แสน ใจขาน</t>
  </si>
  <si>
    <t>16/2561 วัชระ บัวแก้ว</t>
  </si>
  <si>
    <t>17/2561 จตุพร มหิงษา</t>
  </si>
  <si>
    <t>149</t>
  </si>
  <si>
    <t>19/2561 เปื้อง ฉิมมาน้อย</t>
  </si>
  <si>
    <t>71</t>
  </si>
  <si>
    <t>20/2561 หนูแพง สีหาวงศ์</t>
  </si>
  <si>
    <t>190</t>
  </si>
  <si>
    <t>25/2561 สุวัฒน์ วิตารัตน์</t>
  </si>
  <si>
    <t>13</t>
  </si>
  <si>
    <t>26/2561 ปกครอง แข็งแรง</t>
  </si>
  <si>
    <t>27/2561 ฉวีวรรณ แข็งแรง</t>
  </si>
  <si>
    <t>28/2561จันทนา จันทะวงศ์</t>
  </si>
  <si>
    <t>29/2561ทองทิพย์ โคตรชมภู</t>
  </si>
  <si>
    <t>166/2</t>
  </si>
  <si>
    <t>31/2561พงษ์ศักดิ์ เครือแสง</t>
  </si>
  <si>
    <t>32/2561 จวน ขุนใหญ่</t>
  </si>
  <si>
    <t>33/2561 เบ๊าะ ขุนใหญ่</t>
  </si>
  <si>
    <t>235</t>
  </si>
  <si>
    <t>34/2561 สาย ขุนใหญ่</t>
  </si>
  <si>
    <t>35/2561 สาร ขุนใหญ่</t>
  </si>
  <si>
    <t>94/1</t>
  </si>
  <si>
    <t>36/2561 วิไล พิมพร</t>
  </si>
  <si>
    <t>185</t>
  </si>
  <si>
    <t>37/2561 คำกิ้ง ปากวิเศษ</t>
  </si>
  <si>
    <t>200</t>
  </si>
  <si>
    <t>38/2561 ทองจันทร์ ขุนใหญ่</t>
  </si>
  <si>
    <t>39/2561 โฮม พรมศรี</t>
  </si>
  <si>
    <t>40/2561 หมุน พรมศรี</t>
  </si>
  <si>
    <t>41/2561 อัมพร บรรณารักษ์</t>
  </si>
  <si>
    <t>42/2561สมดี ขุนใหญ่</t>
  </si>
  <si>
    <t>44/2561 สำราณ ภูละคร</t>
  </si>
  <si>
    <t>180</t>
  </si>
  <si>
    <t>45/2561 ล้าน ปานิเสน</t>
  </si>
  <si>
    <t>14 หมู่ 4</t>
  </si>
  <si>
    <t>บ้านธาตุบังพวน</t>
  </si>
  <si>
    <t>46/2561 เนตร วรรัตน์</t>
  </si>
  <si>
    <t>188 หมู่ 4</t>
  </si>
  <si>
    <t xml:space="preserve">47/2561เชาวลิตย์ โลกานินทร์ </t>
  </si>
  <si>
    <t>49/2561 ผาง จันล้วน</t>
  </si>
  <si>
    <t>96</t>
  </si>
  <si>
    <t>231</t>
  </si>
  <si>
    <t>50/2561 สุพัก ขุนใหญ่</t>
  </si>
  <si>
    <t>51/2561 บุญเตียน ปากเมย</t>
  </si>
  <si>
    <t>353</t>
  </si>
  <si>
    <t>52/2561 อารยา ลุนลี</t>
  </si>
  <si>
    <t>53/2561 สายทอง ผงบุญตา</t>
  </si>
  <si>
    <t>229</t>
  </si>
  <si>
    <t>54/2561 จันสด ลาลด</t>
  </si>
  <si>
    <t>100</t>
  </si>
  <si>
    <t>55/2561 คำเตียง คำสว่าง</t>
  </si>
  <si>
    <t>56/2561 สมาน กองศรีหาจักร</t>
  </si>
  <si>
    <t>57/2561 หนูธรรม จันดี</t>
  </si>
  <si>
    <t>นส.3ก</t>
  </si>
  <si>
    <t>59/2561 อัมพร คำสว่าง</t>
  </si>
  <si>
    <t>60/2561 สำลี คำสว่าง</t>
  </si>
  <si>
    <t>123</t>
  </si>
  <si>
    <t>ตึก/ไ/ม้</t>
  </si>
  <si>
    <t>61/2561 เทพพร คำสุนันท์</t>
  </si>
  <si>
    <t>62/2561 วิจิตร คำสุนันท์</t>
  </si>
  <si>
    <t>62</t>
  </si>
  <si>
    <t>63/2561 พัชรินทร์ ขุนใหญ่</t>
  </si>
  <si>
    <t>64/2561 เสาร์ ขุนใหญ่</t>
  </si>
  <si>
    <t>170</t>
  </si>
  <si>
    <t>65/2561 นพนันท์ คำสว่าง</t>
  </si>
  <si>
    <t xml:space="preserve">66/2561ณัฐธินันท์ อินทบุตร </t>
  </si>
  <si>
    <t>67/2561 สอน อินทิสังข์</t>
  </si>
  <si>
    <t>43</t>
  </si>
  <si>
    <t>68/2561พงษ์ศักดิ์ โคตรชมภู</t>
  </si>
  <si>
    <t>286</t>
  </si>
  <si>
    <t>69/2561 บุญสวน ชัยมูล</t>
  </si>
  <si>
    <t>70/2561รัฐศาสตร์ โคตรชมภู</t>
  </si>
  <si>
    <t>218</t>
  </si>
  <si>
    <t>71/2561 หว่าน การะพงศ์</t>
  </si>
  <si>
    <t>212</t>
  </si>
  <si>
    <t>75/2561 คำผาย การักษา</t>
  </si>
  <si>
    <t>76/2561 พัชรี การักษา</t>
  </si>
  <si>
    <t>77/2561 ประนัย คำสว่าง</t>
  </si>
  <si>
    <t>261</t>
  </si>
  <si>
    <t>78/2561อนันต์ชัย ใจเบา</t>
  </si>
  <si>
    <t>79/2561นฤมล ขุนใหญ่</t>
  </si>
  <si>
    <t>80/2561 สมพศ ภูครองจิตร</t>
  </si>
  <si>
    <t>291</t>
  </si>
  <si>
    <t>81/2561 ถาวร ขุนใญ่</t>
  </si>
  <si>
    <t>82/2561 หวัง ขุนใหญ่</t>
  </si>
  <si>
    <t>246</t>
  </si>
  <si>
    <t>83/2561 สถิตย์   ชัยวงศิริ</t>
  </si>
  <si>
    <t>84/2561 สมควร ชัยวงศิริ</t>
  </si>
  <si>
    <t>85/2561กาญจนา คำสุนันท์</t>
  </si>
  <si>
    <t>86/2561ภาณุวัฒน์ คำสุนันท์</t>
  </si>
  <si>
    <t>269</t>
  </si>
  <si>
    <t>87/2561 อภิสิทธ์ แข็งแรง</t>
  </si>
  <si>
    <t>280</t>
  </si>
  <si>
    <t>89/2561 กำจัด ลอยนอก</t>
  </si>
  <si>
    <t>234</t>
  </si>
  <si>
    <t>นส.3ข</t>
  </si>
  <si>
    <t>92/2561สมหมาย สีหปัญญา</t>
  </si>
  <si>
    <t>103</t>
  </si>
  <si>
    <t>93/2561 สมพงษ์ พรมศรี</t>
  </si>
  <si>
    <t>94/2561 โชคชัย พรมศรี</t>
  </si>
  <si>
    <t>95/2561 อารมย์  อินทะบุตร</t>
  </si>
  <si>
    <t>96/2561สิทธิพงษ์ อินทะบุตร</t>
  </si>
  <si>
    <t>99/2561สุภาพร แข็งขัน</t>
  </si>
  <si>
    <t>164ม.5</t>
  </si>
  <si>
    <t>100/2561ธงชัย คำสว่าง</t>
  </si>
  <si>
    <t>74/1</t>
  </si>
  <si>
    <t>101/2561สำราญ ขุนใหญ่</t>
  </si>
  <si>
    <t>102/2561พรนภา ขุนใญ่</t>
  </si>
  <si>
    <t>103/2561คำผาย คำสว่าง</t>
  </si>
  <si>
    <t>104/2561บุญหลาย สาเสี่ยน</t>
  </si>
  <si>
    <t>เหลือแปรงบ้านจะเพื่มทีหลัง</t>
  </si>
  <si>
    <t>โอนให้ลูกลำดับ 37/61 หมดแล้ว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</si>
  <si>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</si>
  <si>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105/2561ศักดิ์ พรมศรี</t>
  </si>
  <si>
    <t>237</t>
  </si>
  <si>
    <t>106/2561 ขิ่ง พรมศรี</t>
  </si>
  <si>
    <t>107/2561 จันหอม พรมศรี</t>
  </si>
  <si>
    <t>108/2561 บัญชา ขุนใหญ่</t>
  </si>
  <si>
    <t>308</t>
  </si>
  <si>
    <t>109/2561 ทรงสิทธิ์ บัวแก้ว</t>
  </si>
  <si>
    <t>230</t>
  </si>
  <si>
    <t>110/2561 ลัดดา ปิตานัง</t>
  </si>
  <si>
    <t>257</t>
  </si>
  <si>
    <t>111/2561 เจริญ วันวงศ์</t>
  </si>
  <si>
    <t>112/2561 สุรชัย ปิตานัง</t>
  </si>
  <si>
    <t>113/2561 สนาม ปิตานัง</t>
  </si>
  <si>
    <t>114/2561 เบย กองศรีหาจักร</t>
  </si>
  <si>
    <t>115/2561 วงเดือน ลาลด</t>
  </si>
  <si>
    <t>249ม.3</t>
  </si>
  <si>
    <t>ต.หินโงม</t>
  </si>
  <si>
    <t>116/2561 ศิวัช ฤทธิ์ทอง</t>
  </si>
  <si>
    <t>21</t>
  </si>
  <si>
    <t>117/2561 อ่อนจันทร์ ขุนใหญ่</t>
  </si>
  <si>
    <t>118/2561เบญจมาศ พิมพร</t>
  </si>
  <si>
    <t>119/2561 คาย ขุนใหญ่</t>
  </si>
  <si>
    <t>120/2561คำปุ่น งามพริ้ง</t>
  </si>
  <si>
    <t>7/1</t>
  </si>
  <si>
    <t>121/2561 นาง วันวงษ์</t>
  </si>
  <si>
    <t>262</t>
  </si>
  <si>
    <t>122/2561วิภาพร หลวงราช</t>
  </si>
  <si>
    <t>273</t>
  </si>
  <si>
    <t>124/2561สมจิตร หลวงราช</t>
  </si>
  <si>
    <t>350</t>
  </si>
  <si>
    <t>125/2561ราตรี กางพันเทศ</t>
  </si>
  <si>
    <t>244</t>
  </si>
  <si>
    <t>126/2561ประเจียม คำสว่าง</t>
  </si>
  <si>
    <t>127/2561 นำพร พลชำนิ</t>
  </si>
  <si>
    <t>128/2561 นิสัย สุขใจ</t>
  </si>
  <si>
    <t>129/2561ประนอม มุขพรหม</t>
  </si>
  <si>
    <t>130/2561สุวัฒน์ มุขพรหม</t>
  </si>
  <si>
    <t>131/2651 ผาดี แข็งแรง</t>
  </si>
  <si>
    <t>132/2561สมัย พรมศรี</t>
  </si>
  <si>
    <t>197</t>
  </si>
  <si>
    <t>133/2561ละออง มืดคำบง</t>
  </si>
  <si>
    <t>134/2561ศศิวิมล วันวงษ์</t>
  </si>
  <si>
    <t>135/2561แป้งหอม ภูเกตุ</t>
  </si>
  <si>
    <t>270</t>
  </si>
  <si>
    <t>136/2561ธนารีย์ คำสว่าง</t>
  </si>
  <si>
    <t>137/2561ทองจันทร์ ขุนใหญ่</t>
  </si>
  <si>
    <t>90/135</t>
  </si>
  <si>
    <t>แขวงบางชัน</t>
  </si>
  <si>
    <t>138/2561พงศ์ธร อภิวาณิชย์</t>
  </si>
  <si>
    <t>50ม.3</t>
  </si>
  <si>
    <t>ถ.สันติ อ.ท่าบ่อ</t>
  </si>
  <si>
    <t>139/2561สมควร เหล่าไพบูลย์</t>
  </si>
  <si>
    <t>265</t>
  </si>
  <si>
    <t>140/2561สมัย  เหลากรม</t>
  </si>
  <si>
    <t>142/2561รัชนีกร จันทคาด</t>
  </si>
  <si>
    <t>143/2561ธนัฏฐา โนนคู่เขตโขง</t>
  </si>
  <si>
    <t>3/151ม.2</t>
  </si>
  <si>
    <t>อ.ศรีราชา</t>
  </si>
  <si>
    <t>145/2561สมโชค ขุนใหญ่</t>
  </si>
  <si>
    <t>143ม.3</t>
  </si>
  <si>
    <t>ต.น้ำโมง อ.ท่าบ่อ</t>
  </si>
  <si>
    <t>147/2561มลิวัลย์ โคตรภูธร</t>
  </si>
  <si>
    <t>267</t>
  </si>
  <si>
    <t>148/2561บัวเครือ พ่อสีชา</t>
  </si>
  <si>
    <t>72/17</t>
  </si>
  <si>
    <t>อ.เมืองอุดร</t>
  </si>
  <si>
    <t>149/2561บุศรา กองมณี</t>
  </si>
  <si>
    <t>145/2561</t>
  </si>
  <si>
    <t>144/2561</t>
  </si>
  <si>
    <t>2 ม.5</t>
  </si>
  <si>
    <t>143/2561</t>
  </si>
  <si>
    <t>142/2561</t>
  </si>
  <si>
    <t>92 ม.9</t>
  </si>
  <si>
    <t>141/2561</t>
  </si>
  <si>
    <t>140/2561</t>
  </si>
  <si>
    <t>139/2561</t>
  </si>
  <si>
    <t>อุดรฯ</t>
  </si>
  <si>
    <t>138/2561</t>
  </si>
  <si>
    <t>51 ม.5</t>
  </si>
  <si>
    <t>137/2561</t>
  </si>
  <si>
    <t>136/2561</t>
  </si>
  <si>
    <t>135/2561</t>
  </si>
  <si>
    <t>95 ม.5</t>
  </si>
  <si>
    <t>134/2561</t>
  </si>
  <si>
    <t>47 ม.5</t>
  </si>
  <si>
    <t>133/2561</t>
  </si>
  <si>
    <t>57 ม.5</t>
  </si>
  <si>
    <t>132/2561</t>
  </si>
  <si>
    <t>150 ม.5</t>
  </si>
  <si>
    <t>131/2561</t>
  </si>
  <si>
    <t>ณ 3/4/63   14.00</t>
  </si>
  <si>
    <t xml:space="preserve"> 146 ม.5</t>
  </si>
  <si>
    <t>บ้าน</t>
  </si>
  <si>
    <t>1 งาน 81 ตรว</t>
  </si>
  <si>
    <t>1 งาน/81</t>
  </si>
  <si>
    <t>ค้าขาย</t>
  </si>
  <si>
    <t>ทำร้านเสาปูน</t>
  </si>
  <si>
    <t>ครึ่งติกครึ่งไม้</t>
  </si>
  <si>
    <t>ครึ่งตึก/ครึ่งไม้</t>
  </si>
  <si>
    <t>ทำนา</t>
  </si>
  <si>
    <t>ภดส.3</t>
  </si>
  <si>
    <t>อ้อย</t>
  </si>
  <si>
    <t>188/2561</t>
  </si>
  <si>
    <t>71.ม.5</t>
  </si>
  <si>
    <t>เหลือแปรงบ้าน</t>
  </si>
  <si>
    <t>179 ม.3</t>
  </si>
  <si>
    <t>ครึ่งปุน/ไม้</t>
  </si>
  <si>
    <t>139/2561. นางคำบู่ ขุนใหญ่</t>
  </si>
  <si>
    <t>ค้างโฉนด</t>
  </si>
  <si>
    <t>โอนแยกให้บุตรหมดแล้ว แต่ยังไม่แสดงตน มาแจ้ง โดยนางบัวเครือ พอสีชา (บุตรสาวนางผาง จันล้วน)</t>
  </si>
  <si>
    <t>เสียแล้ว</t>
  </si>
  <si>
    <t>รอแปลงบ้านมาแนบ</t>
  </si>
  <si>
    <t>48/2561 หนูเรือง จันล้วน</t>
  </si>
  <si>
    <t>ขายไปแล้ว</t>
  </si>
  <si>
    <t>ขายแล้ว</t>
  </si>
  <si>
    <t>19 ม.8</t>
  </si>
  <si>
    <t>แปลงบ้าน</t>
  </si>
  <si>
    <t>+</t>
  </si>
  <si>
    <t>ภดว.3</t>
  </si>
  <si>
    <t xml:space="preserve">        </t>
  </si>
  <si>
    <t>โอนให้ลูก นางมนเฑียร ภูกิ่งเงิน,นางเข็มพร อรามพระ</t>
  </si>
  <si>
    <t>.</t>
  </si>
  <si>
    <t>99 ม.3</t>
  </si>
  <si>
    <t>สวนมัน</t>
  </si>
  <si>
    <t>ปลูกข้าว</t>
  </si>
  <si>
    <t>บ้านเทิดไท</t>
  </si>
  <si>
    <t>15/2561 ทร บัวแก้ว</t>
  </si>
  <si>
    <t>แยกและโอนให้ลูกทั้งหมด 5 คน</t>
  </si>
  <si>
    <t>ขายให้นายรุจ  ขุนใหญ่</t>
  </si>
  <si>
    <t>ภดส 3</t>
  </si>
  <si>
    <t>2 ชั้น กึ่งปูนไม้ 20 ปี</t>
  </si>
  <si>
    <t>2 ชั้น กึ่งปูนไม้ 30 ปี</t>
  </si>
  <si>
    <t>203 ม 10</t>
  </si>
  <si>
    <t>150  ม.10</t>
  </si>
  <si>
    <t>90/2561 บุญเรียง วงหาร</t>
  </si>
  <si>
    <t>ถูกต้อง</t>
  </si>
  <si>
    <t>91/2561 นางไฮ วงหาร</t>
  </si>
  <si>
    <t>146/2561นายสุพล วงหาร</t>
  </si>
  <si>
    <t>ราคาประเมินต่อตารางวา</t>
  </si>
  <si>
    <t>ภิญญาภัทร</t>
  </si>
  <si>
    <t xml:space="preserve">ตึก </t>
  </si>
  <si>
    <t>นายยุคลเดช /ฟาร์มสุกร</t>
  </si>
  <si>
    <t>292</t>
  </si>
  <si>
    <t>อาคาร</t>
  </si>
  <si>
    <t>วรพรรณ ธรรมศรี/ฟาร์มสุกร</t>
  </si>
  <si>
    <t>177</t>
  </si>
  <si>
    <t>อรอุมา แข็งขัน/ฟาร์มสุกร</t>
  </si>
  <si>
    <t>241</t>
  </si>
  <si>
    <t>อดุล วงภูเยน ม.3/ฟาร์มสุกร</t>
  </si>
  <si>
    <t>นายทอน คำสุนัน ม.5/ฟาร์มสุกร</t>
  </si>
  <si>
    <t>359</t>
  </si>
  <si>
    <t>นายธรณิศ ม.8 /ฟาร์มสุกร</t>
  </si>
  <si>
    <t>นายสอน อินทิสังข์ ม.8/ฟาร์มสุกร</t>
  </si>
  <si>
    <t>188</t>
  </si>
  <si>
    <t>นายเชาวลิต ม.4/ฟาร์มสุกร</t>
  </si>
  <si>
    <t>นายสกุลชัย  ม.3/ฟาร์มสุกร</t>
  </si>
  <si>
    <t>91/150</t>
  </si>
  <si>
    <t>เอส พี ที/เบญจมาศฟาม/ฟาร์มสุกร</t>
  </si>
  <si>
    <t>ยุคลเดช ม.3/ฟาร์มสุกร</t>
  </si>
  <si>
    <t>ทวีศัก ม.5/ขายข่าว/อ้อย</t>
  </si>
  <si>
    <t>282</t>
  </si>
  <si>
    <t>เทพบุตร วงหาร.3/ฟาร์มสุร</t>
  </si>
  <si>
    <t>51</t>
  </si>
  <si>
    <t>น้ำดื่มกาตูน</t>
  </si>
  <si>
    <t>10</t>
  </si>
  <si>
    <t>หนูพัน แก้วมณี/ขายปลาสด</t>
  </si>
  <si>
    <t>55 ม.4</t>
  </si>
  <si>
    <t>มะลิ อินทะบุตร/ขายปุ๋ย</t>
  </si>
  <si>
    <t>119 ม.4</t>
  </si>
  <si>
    <t>นายอัศนี โคตรชมภู ให้เช่า</t>
  </si>
  <si>
    <t>159 ม.2</t>
  </si>
  <si>
    <t>คิด บุญสว่าง/ขายของเก่า</t>
  </si>
  <si>
    <t>249 ม.3</t>
  </si>
  <si>
    <t>ศิวัช ฤทธ์ทอง/ขายข้าว</t>
  </si>
  <si>
    <t>แก้วมณี อาจนาวัง/ขายข้าวอ้อย(นายคำไพ เจ้าของทีดิน)</t>
  </si>
  <si>
    <t>171 ม.5</t>
  </si>
  <si>
    <t>สมประสงค์ นามมัน/ขายอ้อย</t>
  </si>
  <si>
    <t>47/1 ม.5</t>
  </si>
  <si>
    <t>พัชรี ขุนใหญ่ /ขายอ้อย/ข้าว</t>
  </si>
  <si>
    <t>มรแก้ว สมชัย/ขายสินค้าเกษตร</t>
  </si>
  <si>
    <t xml:space="preserve">ม.1 </t>
  </si>
  <si>
    <t>237 ม.1</t>
  </si>
  <si>
    <t>นายอรรถพล บันทะนน/ขายของชำ</t>
  </si>
  <si>
    <t>254 ม.1</t>
  </si>
  <si>
    <t>วิทยา ศีรปานแก้ว/ขายของชำ</t>
  </si>
  <si>
    <t>235 ม.3</t>
  </si>
  <si>
    <t>นส.สุกัญญา มานะศรี/เสริมความงาม</t>
  </si>
  <si>
    <t>นางธนภรณ์  สีหาปัญญา/ขายของชำ</t>
  </si>
  <si>
    <t>83 ม.5</t>
  </si>
  <si>
    <t>นายสุรชัย  ชาวอุบล/ซื้อของเก่า</t>
  </si>
  <si>
    <t>281 ม.3</t>
  </si>
  <si>
    <t>รัตนมณี  กองศรีหาจัก/ขายของชำ+เกม</t>
  </si>
  <si>
    <t>137 ม.2</t>
  </si>
  <si>
    <t>รัศมี  ดวงศรี/ร้านเน็ต</t>
  </si>
  <si>
    <t>60 ม.9</t>
  </si>
  <si>
    <t>สมควร  ชัยทองสุข/ขายขนม</t>
  </si>
  <si>
    <t>สุดารัตน์  พรมสมบัติ/ขายอาหาร</t>
  </si>
  <si>
    <t>สุชาติ  ภูดินดง/ขายขนม</t>
  </si>
  <si>
    <t>205 ม.9</t>
  </si>
  <si>
    <t>สะลำ  มหาไชย/ขายน้ำปั่น</t>
  </si>
  <si>
    <t>87 ม.4</t>
  </si>
  <si>
    <t>ร้านลูกหิน,ปั้มน้ำมัน/อาหาร</t>
  </si>
  <si>
    <t>สถานีบริการน้ำมัน</t>
  </si>
  <si>
    <t>63 ม.4</t>
  </si>
  <si>
    <t>ทวน/ซ่อมรถ ขายรถมอไซมือ 2</t>
  </si>
  <si>
    <t xml:space="preserve">22 ม.6 </t>
  </si>
  <si>
    <t>ตคก</t>
  </si>
  <si>
    <t>ทัชวรรณฟาร์ม/ฟาร์มสุกร</t>
  </si>
  <si>
    <t>50 ม.4</t>
  </si>
  <si>
    <t>วุฒิพง อุตะมบาล/ฟาร์มไก่</t>
  </si>
  <si>
    <t>27 ม.7</t>
  </si>
  <si>
    <t>มาจดใหม่</t>
  </si>
  <si>
    <t>นายอำนวย ลาลด/ทำโรงสีข้าวขนาดเล็ก</t>
  </si>
  <si>
    <t>ศศิวรรณ/เทียวสกล</t>
  </si>
  <si>
    <t>โยทิน</t>
  </si>
  <si>
    <t>82.5</t>
  </si>
  <si>
    <t>ไวพจ</t>
  </si>
  <si>
    <t>94/1 ม.8</t>
  </si>
  <si>
    <t>ครึ่งปูน/ไม้ง</t>
  </si>
  <si>
    <t>นางประภาศิริ</t>
  </si>
  <si>
    <t>บ้าน 2 ชั้น</t>
  </si>
  <si>
    <t>นส.ศรีสุดา โคตรชมภู</t>
  </si>
  <si>
    <t>จันทร์เพ็ญ ขุนใหญ่ /ขายของชำ</t>
  </si>
  <si>
    <t>นางบัวผัน พินิจ/ปั้มน้ำมัน</t>
  </si>
  <si>
    <t>นางดารัต สุขะตะก๋วยเตียว</t>
  </si>
  <si>
    <t>นส.กนิดา พิมพร</t>
  </si>
  <si>
    <t>158 ม.7</t>
  </si>
  <si>
    <t>ชั้นเดียว</t>
  </si>
  <si>
    <t>นางนกน้อย โปตาเวท</t>
  </si>
  <si>
    <t>นส3ก.</t>
  </si>
  <si>
    <t>ประกอบเกษตร
กรรม/ตร.ว.</t>
  </si>
  <si>
    <t>29/2561/สมยศ</t>
  </si>
  <si>
    <t>โอนออกแล้ว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</si>
</sst>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-* #,##0_-;\-* #,##0_-;_-* &quot;-&quot;??_-;_-@_-"/>
    <numFmt numFmtId="188" formatCode="_-* #,##0.0_-;\-* #,##0.0_-;_-* &quot;-&quot;??_-;_-@_-"/>
  </numFmts>
  <fonts count="1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name val="Angsana New"/>
      <family val="1"/>
    </font>
    <font>
      <sz val="18"/>
      <name val="Angsana New"/>
      <family val="1"/>
    </font>
    <font>
      <sz val="20"/>
      <name val="Angsana New"/>
      <family val="1"/>
    </font>
    <font>
      <sz val="10"/>
      <name val="Angsana New"/>
      <family val="1"/>
    </font>
    <font>
      <sz val="14"/>
      <name val="Angsana New"/>
      <family val="1"/>
    </font>
    <font>
      <sz val="13"/>
      <name val="Angsana New"/>
      <family val="1"/>
    </font>
    <font>
      <sz val="12"/>
      <name val="Angsana New"/>
      <family val="1"/>
    </font>
    <font>
      <sz val="15"/>
      <name val="Angsana New"/>
      <family val="1"/>
    </font>
    <font>
      <sz val="14"/>
      <color rgb="FFFF0000"/>
      <name val="Angsana New"/>
      <family val="1"/>
    </font>
    <font>
      <sz val="10"/>
      <color rgb="FFFF0000"/>
      <name val="Angsana New"/>
      <family val="1"/>
    </font>
    <font>
      <sz val="14"/>
      <color theme="8" tint="-0.249977111117893"/>
      <name val="Angsana New"/>
      <family val="1"/>
    </font>
    <font>
      <sz val="14"/>
      <color rgb="FFC00000"/>
      <name val="Angsana New"/>
      <family val="1"/>
    </font>
    <font>
      <sz val="8"/>
      <name val="Tahoma"/>
      <family val="2"/>
      <charset val="222"/>
      <scheme val="minor"/>
    </font>
    <font>
      <u/>
      <sz val="14"/>
      <name val="Angsana New"/>
      <family val="1"/>
    </font>
    <font>
      <sz val="14"/>
      <color rgb="FF7030A0"/>
      <name val="Angsana New"/>
      <family val="1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/>
    <xf numFmtId="0" fontId="5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0" fontId="6" fillId="0" borderId="0" xfId="0" applyFont="1"/>
    <xf numFmtId="0" fontId="6" fillId="3" borderId="0" xfId="0" applyFont="1" applyFill="1"/>
    <xf numFmtId="0" fontId="6" fillId="0" borderId="0" xfId="0" applyFont="1" applyAlignment="1">
      <alignment horizontal="center" vertical="center"/>
    </xf>
    <xf numFmtId="49" fontId="5" fillId="0" borderId="0" xfId="0" applyNumberFormat="1" applyFont="1"/>
    <xf numFmtId="0" fontId="6" fillId="0" borderId="12" xfId="0" applyFont="1" applyBorder="1"/>
    <xf numFmtId="0" fontId="6" fillId="0" borderId="4" xfId="0" applyFont="1" applyBorder="1" applyAlignment="1">
      <alignment horizontal="center" vertical="center"/>
    </xf>
    <xf numFmtId="187" fontId="6" fillId="0" borderId="12" xfId="1" applyNumberFormat="1" applyFont="1" applyBorder="1"/>
    <xf numFmtId="49" fontId="6" fillId="0" borderId="12" xfId="0" applyNumberFormat="1" applyFont="1" applyBorder="1"/>
    <xf numFmtId="0" fontId="6" fillId="0" borderId="13" xfId="0" applyFont="1" applyBorder="1"/>
    <xf numFmtId="49" fontId="5" fillId="0" borderId="12" xfId="0" applyNumberFormat="1" applyFont="1" applyBorder="1"/>
    <xf numFmtId="0" fontId="6" fillId="0" borderId="13" xfId="0" applyFont="1" applyBorder="1" applyAlignment="1">
      <alignment horizontal="center" vertical="center"/>
    </xf>
    <xf numFmtId="187" fontId="6" fillId="0" borderId="13" xfId="1" applyNumberFormat="1" applyFont="1" applyBorder="1"/>
    <xf numFmtId="49" fontId="6" fillId="0" borderId="13" xfId="0" applyNumberFormat="1" applyFont="1" applyBorder="1"/>
    <xf numFmtId="49" fontId="5" fillId="0" borderId="13" xfId="0" applyNumberFormat="1" applyFont="1" applyBorder="1"/>
    <xf numFmtId="0" fontId="6" fillId="0" borderId="15" xfId="0" applyFont="1" applyBorder="1"/>
    <xf numFmtId="187" fontId="6" fillId="0" borderId="15" xfId="1" applyNumberFormat="1" applyFont="1" applyBorder="1"/>
    <xf numFmtId="49" fontId="5" fillId="0" borderId="15" xfId="0" applyNumberFormat="1" applyFont="1" applyBorder="1"/>
    <xf numFmtId="49" fontId="6" fillId="0" borderId="15" xfId="0" applyNumberFormat="1" applyFont="1" applyBorder="1"/>
    <xf numFmtId="0" fontId="6" fillId="0" borderId="16" xfId="0" applyFont="1" applyBorder="1"/>
    <xf numFmtId="187" fontId="6" fillId="0" borderId="16" xfId="1" applyNumberFormat="1" applyFont="1" applyBorder="1"/>
    <xf numFmtId="49" fontId="5" fillId="0" borderId="16" xfId="0" applyNumberFormat="1" applyFont="1" applyBorder="1"/>
    <xf numFmtId="0" fontId="6" fillId="0" borderId="14" xfId="0" applyFont="1" applyBorder="1"/>
    <xf numFmtId="0" fontId="6" fillId="0" borderId="14" xfId="0" applyFont="1" applyBorder="1" applyAlignment="1">
      <alignment horizontal="center" vertical="center"/>
    </xf>
    <xf numFmtId="187" fontId="6" fillId="0" borderId="14" xfId="1" applyNumberFormat="1" applyFont="1" applyBorder="1"/>
    <xf numFmtId="49" fontId="6" fillId="0" borderId="14" xfId="0" applyNumberFormat="1" applyFont="1" applyBorder="1"/>
    <xf numFmtId="49" fontId="5" fillId="0" borderId="14" xfId="0" applyNumberFormat="1" applyFont="1" applyBorder="1"/>
    <xf numFmtId="0" fontId="6" fillId="0" borderId="0" xfId="0" applyFont="1" applyBorder="1"/>
    <xf numFmtId="0" fontId="6" fillId="0" borderId="0" xfId="0" applyFont="1" applyBorder="1" applyAlignment="1">
      <alignment horizontal="center" vertical="center"/>
    </xf>
    <xf numFmtId="187" fontId="6" fillId="0" borderId="0" xfId="1" applyNumberFormat="1" applyFont="1" applyBorder="1"/>
    <xf numFmtId="49" fontId="6" fillId="0" borderId="0" xfId="0" applyNumberFormat="1" applyFont="1" applyBorder="1"/>
    <xf numFmtId="49" fontId="5" fillId="0" borderId="0" xfId="0" applyNumberFormat="1" applyFont="1" applyBorder="1"/>
    <xf numFmtId="0" fontId="6" fillId="0" borderId="4" xfId="0" applyFont="1" applyBorder="1"/>
    <xf numFmtId="0" fontId="6" fillId="0" borderId="12" xfId="0" applyFont="1" applyBorder="1" applyAlignment="1">
      <alignment horizontal="center" vertical="center"/>
    </xf>
    <xf numFmtId="49" fontId="6" fillId="0" borderId="16" xfId="0" applyNumberFormat="1" applyFont="1" applyBorder="1"/>
    <xf numFmtId="0" fontId="6" fillId="0" borderId="0" xfId="0" applyFont="1" applyAlignment="1"/>
    <xf numFmtId="49" fontId="6" fillId="0" borderId="0" xfId="0" applyNumberFormat="1" applyFont="1"/>
    <xf numFmtId="0" fontId="6" fillId="8" borderId="15" xfId="0" applyFont="1" applyFill="1" applyBorder="1"/>
    <xf numFmtId="187" fontId="6" fillId="8" borderId="15" xfId="1" applyNumberFormat="1" applyFont="1" applyFill="1" applyBorder="1"/>
    <xf numFmtId="49" fontId="6" fillId="8" borderId="15" xfId="0" applyNumberFormat="1" applyFont="1" applyFill="1" applyBorder="1"/>
    <xf numFmtId="0" fontId="6" fillId="8" borderId="0" xfId="0" applyFont="1" applyFill="1"/>
    <xf numFmtId="43" fontId="6" fillId="8" borderId="15" xfId="1" applyFont="1" applyFill="1" applyBorder="1"/>
    <xf numFmtId="0" fontId="6" fillId="10" borderId="15" xfId="0" applyFont="1" applyFill="1" applyBorder="1"/>
    <xf numFmtId="187" fontId="6" fillId="10" borderId="15" xfId="1" applyNumberFormat="1" applyFont="1" applyFill="1" applyBorder="1"/>
    <xf numFmtId="49" fontId="6" fillId="10" borderId="15" xfId="0" applyNumberFormat="1" applyFont="1" applyFill="1" applyBorder="1"/>
    <xf numFmtId="0" fontId="6" fillId="10" borderId="0" xfId="0" applyFont="1" applyFill="1"/>
    <xf numFmtId="0" fontId="6" fillId="0" borderId="0" xfId="0" applyFont="1" applyBorder="1" applyAlignment="1">
      <alignment horizontal="center"/>
    </xf>
    <xf numFmtId="17" fontId="6" fillId="0" borderId="13" xfId="0" applyNumberFormat="1" applyFont="1" applyBorder="1"/>
    <xf numFmtId="0" fontId="6" fillId="9" borderId="15" xfId="0" applyFont="1" applyFill="1" applyBorder="1"/>
    <xf numFmtId="49" fontId="6" fillId="9" borderId="15" xfId="0" applyNumberFormat="1" applyFont="1" applyFill="1" applyBorder="1"/>
    <xf numFmtId="0" fontId="6" fillId="9" borderId="0" xfId="0" applyFont="1" applyFill="1"/>
    <xf numFmtId="0" fontId="9" fillId="0" borderId="0" xfId="0" applyFont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6" fillId="7" borderId="13" xfId="0" applyFont="1" applyFill="1" applyBorder="1"/>
    <xf numFmtId="187" fontId="6" fillId="7" borderId="13" xfId="1" applyNumberFormat="1" applyFont="1" applyFill="1" applyBorder="1"/>
    <xf numFmtId="49" fontId="6" fillId="7" borderId="13" xfId="0" applyNumberFormat="1" applyFont="1" applyFill="1" applyBorder="1"/>
    <xf numFmtId="0" fontId="6" fillId="0" borderId="0" xfId="0" applyFont="1" applyAlignment="1">
      <alignment horizontal="center"/>
    </xf>
    <xf numFmtId="0" fontId="6" fillId="3" borderId="0" xfId="0" applyFont="1" applyFill="1" applyAlignment="1">
      <alignment horizontal="center"/>
    </xf>
    <xf numFmtId="49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6" fillId="0" borderId="13" xfId="0" applyFont="1" applyFill="1" applyBorder="1"/>
    <xf numFmtId="187" fontId="6" fillId="0" borderId="13" xfId="1" applyNumberFormat="1" applyFont="1" applyFill="1" applyBorder="1"/>
    <xf numFmtId="49" fontId="6" fillId="0" borderId="13" xfId="0" applyNumberFormat="1" applyFont="1" applyFill="1" applyBorder="1"/>
    <xf numFmtId="0" fontId="6" fillId="0" borderId="0" xfId="0" applyFont="1" applyFill="1"/>
    <xf numFmtId="0" fontId="5" fillId="0" borderId="12" xfId="0" applyFont="1" applyBorder="1"/>
    <xf numFmtId="0" fontId="5" fillId="0" borderId="13" xfId="0" applyFont="1" applyBorder="1"/>
    <xf numFmtId="0" fontId="6" fillId="10" borderId="14" xfId="0" applyFont="1" applyFill="1" applyBorder="1"/>
    <xf numFmtId="49" fontId="6" fillId="10" borderId="14" xfId="0" applyNumberFormat="1" applyFont="1" applyFill="1" applyBorder="1"/>
    <xf numFmtId="0" fontId="2" fillId="0" borderId="0" xfId="0" applyFont="1" applyAlignment="1">
      <alignment horizontal="center"/>
    </xf>
    <xf numFmtId="49" fontId="8" fillId="0" borderId="13" xfId="0" applyNumberFormat="1" applyFont="1" applyBorder="1"/>
    <xf numFmtId="0" fontId="10" fillId="0" borderId="0" xfId="0" applyFont="1"/>
    <xf numFmtId="0" fontId="10" fillId="0" borderId="13" xfId="0" applyFont="1" applyBorder="1"/>
    <xf numFmtId="43" fontId="6" fillId="0" borderId="13" xfId="1" applyFont="1" applyFill="1" applyBorder="1"/>
    <xf numFmtId="0" fontId="6" fillId="3" borderId="6" xfId="0" applyFont="1" applyFill="1" applyBorder="1"/>
    <xf numFmtId="43" fontId="6" fillId="0" borderId="0" xfId="1" applyFont="1"/>
    <xf numFmtId="0" fontId="10" fillId="0" borderId="15" xfId="0" applyFont="1" applyBorder="1"/>
    <xf numFmtId="49" fontId="11" fillId="0" borderId="15" xfId="0" applyNumberFormat="1" applyFont="1" applyBorder="1"/>
    <xf numFmtId="0" fontId="6" fillId="0" borderId="0" xfId="0" applyFont="1" applyAlignment="1">
      <alignment horizontal="center"/>
    </xf>
    <xf numFmtId="49" fontId="10" fillId="0" borderId="15" xfId="0" applyNumberFormat="1" applyFont="1" applyBorder="1"/>
    <xf numFmtId="0" fontId="6" fillId="0" borderId="15" xfId="0" applyFont="1" applyFill="1" applyBorder="1"/>
    <xf numFmtId="187" fontId="6" fillId="0" borderId="15" xfId="1" applyNumberFormat="1" applyFont="1" applyFill="1" applyBorder="1"/>
    <xf numFmtId="49" fontId="6" fillId="0" borderId="15" xfId="0" applyNumberFormat="1" applyFont="1" applyFill="1" applyBorder="1"/>
    <xf numFmtId="49" fontId="5" fillId="0" borderId="15" xfId="0" applyNumberFormat="1" applyFont="1" applyFill="1" applyBorder="1"/>
    <xf numFmtId="187" fontId="10" fillId="0" borderId="13" xfId="1" applyNumberFormat="1" applyFont="1" applyBorder="1"/>
    <xf numFmtId="49" fontId="10" fillId="0" borderId="13" xfId="0" applyNumberFormat="1" applyFont="1" applyBorder="1"/>
    <xf numFmtId="49" fontId="11" fillId="0" borderId="13" xfId="0" applyNumberFormat="1" applyFont="1" applyBorder="1"/>
    <xf numFmtId="0" fontId="6" fillId="0" borderId="13" xfId="0" applyFont="1" applyBorder="1" applyAlignment="1">
      <alignment horizontal="left"/>
    </xf>
    <xf numFmtId="49" fontId="6" fillId="0" borderId="15" xfId="0" applyNumberFormat="1" applyFont="1" applyBorder="1" applyAlignment="1">
      <alignment shrinkToFit="1"/>
    </xf>
    <xf numFmtId="0" fontId="13" fillId="0" borderId="15" xfId="0" applyFont="1" applyFill="1" applyBorder="1"/>
    <xf numFmtId="187" fontId="10" fillId="0" borderId="15" xfId="1" applyNumberFormat="1" applyFont="1" applyBorder="1"/>
    <xf numFmtId="49" fontId="11" fillId="3" borderId="15" xfId="0" applyNumberFormat="1" applyFont="1" applyFill="1" applyBorder="1"/>
    <xf numFmtId="0" fontId="10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49" fontId="10" fillId="0" borderId="15" xfId="0" applyNumberFormat="1" applyFont="1" applyBorder="1" applyAlignment="1">
      <alignment shrinkToFit="1"/>
    </xf>
    <xf numFmtId="0" fontId="10" fillId="0" borderId="12" xfId="0" applyFont="1" applyBorder="1"/>
    <xf numFmtId="187" fontId="10" fillId="0" borderId="12" xfId="1" applyNumberFormat="1" applyFont="1" applyBorder="1"/>
    <xf numFmtId="49" fontId="10" fillId="0" borderId="12" xfId="0" applyNumberFormat="1" applyFont="1" applyBorder="1"/>
    <xf numFmtId="0" fontId="10" fillId="0" borderId="13" xfId="0" applyFont="1" applyFill="1" applyBorder="1"/>
    <xf numFmtId="0" fontId="10" fillId="0" borderId="15" xfId="0" applyFont="1" applyBorder="1" applyAlignment="1">
      <alignment horizontal="center" vertical="center"/>
    </xf>
    <xf numFmtId="0" fontId="10" fillId="7" borderId="15" xfId="0" applyFont="1" applyFill="1" applyBorder="1"/>
    <xf numFmtId="0" fontId="6" fillId="2" borderId="4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188" fontId="6" fillId="0" borderId="0" xfId="0" applyNumberFormat="1" applyFont="1"/>
    <xf numFmtId="187" fontId="6" fillId="0" borderId="0" xfId="0" applyNumberFormat="1" applyFont="1"/>
    <xf numFmtId="188" fontId="6" fillId="0" borderId="0" xfId="0" applyNumberFormat="1" applyFont="1" applyAlignment="1">
      <alignment shrinkToFit="1"/>
    </xf>
    <xf numFmtId="188" fontId="6" fillId="2" borderId="4" xfId="0" applyNumberFormat="1" applyFont="1" applyFill="1" applyBorder="1" applyAlignment="1">
      <alignment horizontal="center" vertical="center" wrapText="1"/>
    </xf>
    <xf numFmtId="188" fontId="6" fillId="2" borderId="8" xfId="0" applyNumberFormat="1" applyFont="1" applyFill="1" applyBorder="1" applyAlignment="1">
      <alignment horizontal="center" vertical="center" wrapText="1"/>
    </xf>
    <xf numFmtId="187" fontId="6" fillId="2" borderId="4" xfId="0" applyNumberFormat="1" applyFont="1" applyFill="1" applyBorder="1" applyAlignment="1">
      <alignment horizontal="center" vertical="center"/>
    </xf>
    <xf numFmtId="188" fontId="6" fillId="2" borderId="4" xfId="0" applyNumberFormat="1" applyFont="1" applyFill="1" applyBorder="1" applyAlignment="1">
      <alignment horizontal="center" vertical="center" shrinkToFit="1"/>
    </xf>
    <xf numFmtId="188" fontId="6" fillId="2" borderId="10" xfId="0" applyNumberFormat="1" applyFont="1" applyFill="1" applyBorder="1" applyAlignment="1">
      <alignment horizontal="center" vertical="center" wrapText="1"/>
    </xf>
    <xf numFmtId="187" fontId="6" fillId="2" borderId="10" xfId="0" applyNumberFormat="1" applyFont="1" applyFill="1" applyBorder="1" applyAlignment="1">
      <alignment horizontal="center" vertical="center"/>
    </xf>
    <xf numFmtId="188" fontId="6" fillId="2" borderId="10" xfId="0" applyNumberFormat="1" applyFont="1" applyFill="1" applyBorder="1" applyAlignment="1">
      <alignment horizontal="center" vertical="center" shrinkToFit="1"/>
    </xf>
    <xf numFmtId="0" fontId="6" fillId="0" borderId="12" xfId="0" applyFont="1" applyBorder="1" applyAlignment="1">
      <alignment horizontal="center"/>
    </xf>
    <xf numFmtId="188" fontId="6" fillId="0" borderId="12" xfId="1" applyNumberFormat="1" applyFont="1" applyBorder="1"/>
    <xf numFmtId="188" fontId="6" fillId="0" borderId="12" xfId="1" applyNumberFormat="1" applyFont="1" applyBorder="1" applyAlignment="1">
      <alignment shrinkToFit="1"/>
    </xf>
    <xf numFmtId="188" fontId="6" fillId="0" borderId="13" xfId="1" applyNumberFormat="1" applyFont="1" applyBorder="1"/>
    <xf numFmtId="188" fontId="6" fillId="0" borderId="13" xfId="1" applyNumberFormat="1" applyFont="1" applyBorder="1" applyAlignment="1">
      <alignment shrinkToFit="1"/>
    </xf>
    <xf numFmtId="188" fontId="6" fillId="0" borderId="13" xfId="0" applyNumberFormat="1" applyFont="1" applyBorder="1"/>
    <xf numFmtId="187" fontId="6" fillId="0" borderId="13" xfId="0" applyNumberFormat="1" applyFont="1" applyBorder="1"/>
    <xf numFmtId="188" fontId="6" fillId="0" borderId="13" xfId="0" applyNumberFormat="1" applyFont="1" applyBorder="1" applyAlignment="1">
      <alignment shrinkToFit="1"/>
    </xf>
    <xf numFmtId="188" fontId="6" fillId="0" borderId="13" xfId="1" applyNumberFormat="1" applyFont="1" applyFill="1" applyBorder="1"/>
    <xf numFmtId="188" fontId="6" fillId="0" borderId="13" xfId="1" applyNumberFormat="1" applyFont="1" applyFill="1" applyBorder="1" applyAlignment="1">
      <alignment shrinkToFit="1"/>
    </xf>
    <xf numFmtId="0" fontId="6" fillId="0" borderId="14" xfId="0" applyFont="1" applyBorder="1" applyAlignment="1">
      <alignment horizontal="center"/>
    </xf>
    <xf numFmtId="188" fontId="6" fillId="0" borderId="14" xfId="0" applyNumberFormat="1" applyFont="1" applyBorder="1"/>
    <xf numFmtId="187" fontId="6" fillId="0" borderId="14" xfId="0" applyNumberFormat="1" applyFont="1" applyBorder="1"/>
    <xf numFmtId="188" fontId="6" fillId="0" borderId="14" xfId="0" applyNumberFormat="1" applyFont="1" applyBorder="1" applyAlignment="1">
      <alignment shrinkToFit="1"/>
    </xf>
    <xf numFmtId="0" fontId="6" fillId="2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6" fillId="0" borderId="13" xfId="0" applyFont="1" applyFill="1" applyBorder="1"/>
    <xf numFmtId="187" fontId="6" fillId="0" borderId="12" xfId="1" applyNumberFormat="1" applyFont="1" applyBorder="1" applyAlignment="1">
      <alignment horizontal="center" vertical="center"/>
    </xf>
    <xf numFmtId="187" fontId="6" fillId="0" borderId="13" xfId="1" applyNumberFormat="1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187" fontId="6" fillId="0" borderId="14" xfId="1" applyNumberFormat="1" applyFont="1" applyBorder="1" applyAlignment="1">
      <alignment horizontal="center" vertical="center"/>
    </xf>
    <xf numFmtId="0" fontId="6" fillId="12" borderId="13" xfId="0" applyFont="1" applyFill="1" applyBorder="1"/>
    <xf numFmtId="0" fontId="6" fillId="12" borderId="13" xfId="0" applyFont="1" applyFill="1" applyBorder="1" applyAlignment="1">
      <alignment horizontal="center" vertical="center"/>
    </xf>
    <xf numFmtId="187" fontId="6" fillId="12" borderId="13" xfId="1" applyNumberFormat="1" applyFont="1" applyFill="1" applyBorder="1"/>
    <xf numFmtId="0" fontId="6" fillId="12" borderId="15" xfId="0" applyFont="1" applyFill="1" applyBorder="1"/>
    <xf numFmtId="49" fontId="6" fillId="12" borderId="15" xfId="0" applyNumberFormat="1" applyFont="1" applyFill="1" applyBorder="1"/>
    <xf numFmtId="49" fontId="5" fillId="12" borderId="15" xfId="0" applyNumberFormat="1" applyFont="1" applyFill="1" applyBorder="1"/>
    <xf numFmtId="49" fontId="6" fillId="12" borderId="13" xfId="0" applyNumberFormat="1" applyFont="1" applyFill="1" applyBorder="1"/>
    <xf numFmtId="49" fontId="5" fillId="12" borderId="13" xfId="0" applyNumberFormat="1" applyFont="1" applyFill="1" applyBorder="1"/>
    <xf numFmtId="0" fontId="10" fillId="0" borderId="15" xfId="0" applyFont="1" applyFill="1" applyBorder="1"/>
    <xf numFmtId="187" fontId="10" fillId="0" borderId="15" xfId="1" applyNumberFormat="1" applyFont="1" applyFill="1" applyBorder="1"/>
    <xf numFmtId="49" fontId="10" fillId="0" borderId="15" xfId="0" applyNumberFormat="1" applyFont="1" applyFill="1" applyBorder="1"/>
    <xf numFmtId="49" fontId="11" fillId="0" borderId="15" xfId="0" applyNumberFormat="1" applyFont="1" applyFill="1" applyBorder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6" fillId="6" borderId="5" xfId="0" applyFont="1" applyFill="1" applyBorder="1" applyAlignment="1">
      <alignment horizontal="center"/>
    </xf>
    <xf numFmtId="0" fontId="6" fillId="6" borderId="7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17" xfId="0" applyFont="1" applyBorder="1" applyAlignment="1">
      <alignment horizontal="center"/>
    </xf>
    <xf numFmtId="0" fontId="6" fillId="8" borderId="1" xfId="0" applyFont="1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/>
    </xf>
    <xf numFmtId="0" fontId="6" fillId="8" borderId="3" xfId="0" applyFont="1" applyFill="1" applyBorder="1" applyAlignment="1">
      <alignment horizontal="center" vertical="center"/>
    </xf>
    <xf numFmtId="0" fontId="6" fillId="11" borderId="1" xfId="0" applyFont="1" applyFill="1" applyBorder="1" applyAlignment="1">
      <alignment horizontal="center" vertical="center"/>
    </xf>
    <xf numFmtId="0" fontId="6" fillId="11" borderId="2" xfId="0" applyFont="1" applyFill="1" applyBorder="1" applyAlignment="1">
      <alignment horizontal="center" vertical="center"/>
    </xf>
    <xf numFmtId="0" fontId="6" fillId="11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5" fillId="8" borderId="1" xfId="0" applyFont="1" applyFill="1" applyBorder="1" applyAlignment="1">
      <alignment horizontal="center" vertical="center"/>
    </xf>
    <xf numFmtId="0" fontId="15" fillId="8" borderId="2" xfId="0" applyFont="1" applyFill="1" applyBorder="1" applyAlignment="1">
      <alignment horizontal="center" vertical="center"/>
    </xf>
    <xf numFmtId="0" fontId="15" fillId="8" borderId="3" xfId="0" applyFont="1" applyFill="1" applyBorder="1" applyAlignment="1">
      <alignment horizontal="center" vertical="center"/>
    </xf>
    <xf numFmtId="0" fontId="15" fillId="11" borderId="1" xfId="0" applyFont="1" applyFill="1" applyBorder="1" applyAlignment="1">
      <alignment horizontal="center" vertical="center"/>
    </xf>
    <xf numFmtId="0" fontId="15" fillId="11" borderId="2" xfId="0" applyFont="1" applyFill="1" applyBorder="1" applyAlignment="1">
      <alignment horizontal="center" vertical="center"/>
    </xf>
    <xf numFmtId="0" fontId="15" fillId="11" borderId="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15" fillId="8" borderId="6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49" fontId="5" fillId="0" borderId="13" xfId="0" applyNumberFormat="1" applyFont="1" applyFill="1" applyBorder="1"/>
    <xf numFmtId="0" fontId="6" fillId="0" borderId="16" xfId="0" applyFont="1" applyFill="1" applyBorder="1"/>
    <xf numFmtId="187" fontId="6" fillId="0" borderId="16" xfId="1" applyNumberFormat="1" applyFont="1" applyFill="1" applyBorder="1"/>
    <xf numFmtId="49" fontId="6" fillId="0" borderId="16" xfId="0" applyNumberFormat="1" applyFont="1" applyFill="1" applyBorder="1"/>
    <xf numFmtId="49" fontId="5" fillId="0" borderId="16" xfId="0" applyNumberFormat="1" applyFont="1" applyFill="1" applyBorder="1"/>
    <xf numFmtId="0" fontId="10" fillId="0" borderId="13" xfId="0" applyFont="1" applyFill="1" applyBorder="1" applyAlignment="1">
      <alignment horizontal="center" vertical="center"/>
    </xf>
    <xf numFmtId="187" fontId="10" fillId="0" borderId="13" xfId="1" applyNumberFormat="1" applyFont="1" applyFill="1" applyBorder="1"/>
    <xf numFmtId="49" fontId="10" fillId="0" borderId="13" xfId="0" applyNumberFormat="1" applyFont="1" applyFill="1" applyBorder="1"/>
    <xf numFmtId="49" fontId="11" fillId="0" borderId="13" xfId="0" applyNumberFormat="1" applyFont="1" applyFill="1" applyBorder="1"/>
    <xf numFmtId="0" fontId="6" fillId="0" borderId="14" xfId="0" applyFont="1" applyFill="1" applyBorder="1"/>
    <xf numFmtId="0" fontId="6" fillId="0" borderId="14" xfId="0" applyFont="1" applyFill="1" applyBorder="1" applyAlignment="1">
      <alignment horizontal="center" vertical="center"/>
    </xf>
    <xf numFmtId="187" fontId="6" fillId="0" borderId="14" xfId="1" applyNumberFormat="1" applyFont="1" applyFill="1" applyBorder="1"/>
    <xf numFmtId="49" fontId="6" fillId="0" borderId="14" xfId="0" applyNumberFormat="1" applyFont="1" applyFill="1" applyBorder="1"/>
    <xf numFmtId="49" fontId="5" fillId="0" borderId="14" xfId="0" applyNumberFormat="1" applyFont="1" applyFill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187" fontId="6" fillId="0" borderId="0" xfId="1" applyNumberFormat="1" applyFont="1" applyFill="1" applyBorder="1"/>
    <xf numFmtId="49" fontId="6" fillId="0" borderId="0" xfId="0" applyNumberFormat="1" applyFont="1" applyFill="1" applyBorder="1"/>
    <xf numFmtId="49" fontId="5" fillId="0" borderId="0" xfId="0" applyNumberFormat="1" applyFont="1" applyFill="1" applyBorder="1"/>
    <xf numFmtId="0" fontId="6" fillId="0" borderId="0" xfId="0" applyFont="1" applyFill="1" applyAlignment="1">
      <alignment horizontal="center" vertical="center"/>
    </xf>
    <xf numFmtId="49" fontId="5" fillId="0" borderId="0" xfId="0" applyNumberFormat="1" applyFont="1" applyFill="1"/>
    <xf numFmtId="49" fontId="8" fillId="0" borderId="13" xfId="0" applyNumberFormat="1" applyFont="1" applyFill="1" applyBorder="1"/>
    <xf numFmtId="17" fontId="10" fillId="0" borderId="13" xfId="0" applyNumberFormat="1" applyFont="1" applyFill="1" applyBorder="1"/>
    <xf numFmtId="0" fontId="5" fillId="0" borderId="13" xfId="0" applyFont="1" applyFill="1" applyBorder="1"/>
    <xf numFmtId="0" fontId="12" fillId="0" borderId="13" xfId="0" applyFont="1" applyFill="1" applyBorder="1"/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Z111"/>
  <sheetViews>
    <sheetView view="pageBreakPreview" zoomScale="106" zoomScaleNormal="100" zoomScaleSheetLayoutView="106" workbookViewId="0">
      <pane ySplit="10" topLeftCell="A23" activePane="bottomLeft" state="frozen"/>
      <selection pane="bottomLeft" activeCell="L89" sqref="L89"/>
    </sheetView>
  </sheetViews>
  <sheetFormatPr defaultRowHeight="19.8" x14ac:dyDescent="0.5"/>
  <cols>
    <col min="1" max="1" width="3.3984375" style="9" customWidth="1"/>
    <col min="2" max="2" width="6" style="9" customWidth="1"/>
    <col min="3" max="3" width="5.59765625" style="9" customWidth="1"/>
    <col min="4" max="4" width="6" style="9" customWidth="1"/>
    <col min="5" max="5" width="5.3984375" style="9" customWidth="1"/>
    <col min="6" max="6" width="8.8984375" style="11" customWidth="1"/>
    <col min="7" max="7" width="3.09765625" style="9" customWidth="1"/>
    <col min="8" max="8" width="3.69921875" style="9" customWidth="1"/>
    <col min="9" max="9" width="3.3984375" style="9" customWidth="1"/>
    <col min="10" max="10" width="6.8984375" style="9" customWidth="1"/>
    <col min="11" max="11" width="6.19921875" style="9" customWidth="1"/>
    <col min="12" max="12" width="4.69921875" style="9" customWidth="1"/>
    <col min="13" max="13" width="7" style="9" customWidth="1"/>
    <col min="14" max="14" width="7.59765625" style="9" customWidth="1"/>
    <col min="15" max="15" width="3.19921875" style="9" customWidth="1"/>
    <col min="16" max="16" width="7.19921875" style="9" customWidth="1"/>
    <col min="17" max="17" width="10.3984375" style="9" customWidth="1"/>
    <col min="18" max="18" width="9.3984375" style="9" customWidth="1"/>
    <col min="19" max="19" width="9.09765625" style="9" customWidth="1"/>
    <col min="20" max="21" width="5.8984375" style="9" customWidth="1"/>
    <col min="22" max="22" width="4.3984375" style="9" customWidth="1"/>
    <col min="23" max="23" width="8.3984375" style="9" customWidth="1"/>
    <col min="24" max="24" width="8.59765625" style="9" customWidth="1"/>
    <col min="25" max="25" width="10" style="12" customWidth="1"/>
    <col min="26" max="26" width="9" style="5"/>
    <col min="27" max="256" width="9" style="9"/>
    <col min="257" max="257" width="3.3984375" style="9" customWidth="1"/>
    <col min="258" max="258" width="5.3984375" style="9" customWidth="1"/>
    <col min="259" max="259" width="5.59765625" style="9" customWidth="1"/>
    <col min="260" max="260" width="6" style="9" customWidth="1"/>
    <col min="261" max="261" width="5.3984375" style="9" customWidth="1"/>
    <col min="262" max="262" width="10" style="9" customWidth="1"/>
    <col min="263" max="263" width="3.09765625" style="9" customWidth="1"/>
    <col min="264" max="264" width="3.69921875" style="9" customWidth="1"/>
    <col min="265" max="265" width="3.3984375" style="9" customWidth="1"/>
    <col min="266" max="266" width="6.8984375" style="9" customWidth="1"/>
    <col min="267" max="267" width="7.09765625" style="9" customWidth="1"/>
    <col min="268" max="268" width="6.09765625" style="9" customWidth="1"/>
    <col min="269" max="269" width="7" style="9" customWidth="1"/>
    <col min="270" max="270" width="7.59765625" style="9" customWidth="1"/>
    <col min="271" max="271" width="3.19921875" style="9" customWidth="1"/>
    <col min="272" max="272" width="7.19921875" style="9" customWidth="1"/>
    <col min="273" max="273" width="11.59765625" style="9" customWidth="1"/>
    <col min="274" max="275" width="11.19921875" style="9" customWidth="1"/>
    <col min="276" max="276" width="8.09765625" style="9" customWidth="1"/>
    <col min="277" max="277" width="5.8984375" style="9" customWidth="1"/>
    <col min="278" max="278" width="5" style="9" customWidth="1"/>
    <col min="279" max="279" width="8.3984375" style="9" customWidth="1"/>
    <col min="280" max="280" width="8.59765625" style="9" customWidth="1"/>
    <col min="281" max="281" width="6.3984375" style="9" customWidth="1"/>
    <col min="282" max="512" width="9" style="9"/>
    <col min="513" max="513" width="3.3984375" style="9" customWidth="1"/>
    <col min="514" max="514" width="5.3984375" style="9" customWidth="1"/>
    <col min="515" max="515" width="5.59765625" style="9" customWidth="1"/>
    <col min="516" max="516" width="6" style="9" customWidth="1"/>
    <col min="517" max="517" width="5.3984375" style="9" customWidth="1"/>
    <col min="518" max="518" width="10" style="9" customWidth="1"/>
    <col min="519" max="519" width="3.09765625" style="9" customWidth="1"/>
    <col min="520" max="520" width="3.69921875" style="9" customWidth="1"/>
    <col min="521" max="521" width="3.3984375" style="9" customWidth="1"/>
    <col min="522" max="522" width="6.8984375" style="9" customWidth="1"/>
    <col min="523" max="523" width="7.09765625" style="9" customWidth="1"/>
    <col min="524" max="524" width="6.09765625" style="9" customWidth="1"/>
    <col min="525" max="525" width="7" style="9" customWidth="1"/>
    <col min="526" max="526" width="7.59765625" style="9" customWidth="1"/>
    <col min="527" max="527" width="3.19921875" style="9" customWidth="1"/>
    <col min="528" max="528" width="7.19921875" style="9" customWidth="1"/>
    <col min="529" max="529" width="11.59765625" style="9" customWidth="1"/>
    <col min="530" max="531" width="11.19921875" style="9" customWidth="1"/>
    <col min="532" max="532" width="8.09765625" style="9" customWidth="1"/>
    <col min="533" max="533" width="5.8984375" style="9" customWidth="1"/>
    <col min="534" max="534" width="5" style="9" customWidth="1"/>
    <col min="535" max="535" width="8.3984375" style="9" customWidth="1"/>
    <col min="536" max="536" width="8.59765625" style="9" customWidth="1"/>
    <col min="537" max="537" width="6.3984375" style="9" customWidth="1"/>
    <col min="538" max="768" width="9" style="9"/>
    <col min="769" max="769" width="3.3984375" style="9" customWidth="1"/>
    <col min="770" max="770" width="5.3984375" style="9" customWidth="1"/>
    <col min="771" max="771" width="5.59765625" style="9" customWidth="1"/>
    <col min="772" max="772" width="6" style="9" customWidth="1"/>
    <col min="773" max="773" width="5.3984375" style="9" customWidth="1"/>
    <col min="774" max="774" width="10" style="9" customWidth="1"/>
    <col min="775" max="775" width="3.09765625" style="9" customWidth="1"/>
    <col min="776" max="776" width="3.69921875" style="9" customWidth="1"/>
    <col min="777" max="777" width="3.3984375" style="9" customWidth="1"/>
    <col min="778" max="778" width="6.8984375" style="9" customWidth="1"/>
    <col min="779" max="779" width="7.09765625" style="9" customWidth="1"/>
    <col min="780" max="780" width="6.09765625" style="9" customWidth="1"/>
    <col min="781" max="781" width="7" style="9" customWidth="1"/>
    <col min="782" max="782" width="7.59765625" style="9" customWidth="1"/>
    <col min="783" max="783" width="3.19921875" style="9" customWidth="1"/>
    <col min="784" max="784" width="7.19921875" style="9" customWidth="1"/>
    <col min="785" max="785" width="11.59765625" style="9" customWidth="1"/>
    <col min="786" max="787" width="11.19921875" style="9" customWidth="1"/>
    <col min="788" max="788" width="8.09765625" style="9" customWidth="1"/>
    <col min="789" max="789" width="5.8984375" style="9" customWidth="1"/>
    <col min="790" max="790" width="5" style="9" customWidth="1"/>
    <col min="791" max="791" width="8.3984375" style="9" customWidth="1"/>
    <col min="792" max="792" width="8.59765625" style="9" customWidth="1"/>
    <col min="793" max="793" width="6.3984375" style="9" customWidth="1"/>
    <col min="794" max="1024" width="9" style="9"/>
    <col min="1025" max="1025" width="3.3984375" style="9" customWidth="1"/>
    <col min="1026" max="1026" width="5.3984375" style="9" customWidth="1"/>
    <col min="1027" max="1027" width="5.59765625" style="9" customWidth="1"/>
    <col min="1028" max="1028" width="6" style="9" customWidth="1"/>
    <col min="1029" max="1029" width="5.3984375" style="9" customWidth="1"/>
    <col min="1030" max="1030" width="10" style="9" customWidth="1"/>
    <col min="1031" max="1031" width="3.09765625" style="9" customWidth="1"/>
    <col min="1032" max="1032" width="3.69921875" style="9" customWidth="1"/>
    <col min="1033" max="1033" width="3.3984375" style="9" customWidth="1"/>
    <col min="1034" max="1034" width="6.8984375" style="9" customWidth="1"/>
    <col min="1035" max="1035" width="7.09765625" style="9" customWidth="1"/>
    <col min="1036" max="1036" width="6.09765625" style="9" customWidth="1"/>
    <col min="1037" max="1037" width="7" style="9" customWidth="1"/>
    <col min="1038" max="1038" width="7.59765625" style="9" customWidth="1"/>
    <col min="1039" max="1039" width="3.19921875" style="9" customWidth="1"/>
    <col min="1040" max="1040" width="7.19921875" style="9" customWidth="1"/>
    <col min="1041" max="1041" width="11.59765625" style="9" customWidth="1"/>
    <col min="1042" max="1043" width="11.19921875" style="9" customWidth="1"/>
    <col min="1044" max="1044" width="8.09765625" style="9" customWidth="1"/>
    <col min="1045" max="1045" width="5.8984375" style="9" customWidth="1"/>
    <col min="1046" max="1046" width="5" style="9" customWidth="1"/>
    <col min="1047" max="1047" width="8.3984375" style="9" customWidth="1"/>
    <col min="1048" max="1048" width="8.59765625" style="9" customWidth="1"/>
    <col min="1049" max="1049" width="6.3984375" style="9" customWidth="1"/>
    <col min="1050" max="1280" width="9" style="9"/>
    <col min="1281" max="1281" width="3.3984375" style="9" customWidth="1"/>
    <col min="1282" max="1282" width="5.3984375" style="9" customWidth="1"/>
    <col min="1283" max="1283" width="5.59765625" style="9" customWidth="1"/>
    <col min="1284" max="1284" width="6" style="9" customWidth="1"/>
    <col min="1285" max="1285" width="5.3984375" style="9" customWidth="1"/>
    <col min="1286" max="1286" width="10" style="9" customWidth="1"/>
    <col min="1287" max="1287" width="3.09765625" style="9" customWidth="1"/>
    <col min="1288" max="1288" width="3.69921875" style="9" customWidth="1"/>
    <col min="1289" max="1289" width="3.3984375" style="9" customWidth="1"/>
    <col min="1290" max="1290" width="6.8984375" style="9" customWidth="1"/>
    <col min="1291" max="1291" width="7.09765625" style="9" customWidth="1"/>
    <col min="1292" max="1292" width="6.09765625" style="9" customWidth="1"/>
    <col min="1293" max="1293" width="7" style="9" customWidth="1"/>
    <col min="1294" max="1294" width="7.59765625" style="9" customWidth="1"/>
    <col min="1295" max="1295" width="3.19921875" style="9" customWidth="1"/>
    <col min="1296" max="1296" width="7.19921875" style="9" customWidth="1"/>
    <col min="1297" max="1297" width="11.59765625" style="9" customWidth="1"/>
    <col min="1298" max="1299" width="11.19921875" style="9" customWidth="1"/>
    <col min="1300" max="1300" width="8.09765625" style="9" customWidth="1"/>
    <col min="1301" max="1301" width="5.8984375" style="9" customWidth="1"/>
    <col min="1302" max="1302" width="5" style="9" customWidth="1"/>
    <col min="1303" max="1303" width="8.3984375" style="9" customWidth="1"/>
    <col min="1304" max="1304" width="8.59765625" style="9" customWidth="1"/>
    <col min="1305" max="1305" width="6.3984375" style="9" customWidth="1"/>
    <col min="1306" max="1536" width="9" style="9"/>
    <col min="1537" max="1537" width="3.3984375" style="9" customWidth="1"/>
    <col min="1538" max="1538" width="5.3984375" style="9" customWidth="1"/>
    <col min="1539" max="1539" width="5.59765625" style="9" customWidth="1"/>
    <col min="1540" max="1540" width="6" style="9" customWidth="1"/>
    <col min="1541" max="1541" width="5.3984375" style="9" customWidth="1"/>
    <col min="1542" max="1542" width="10" style="9" customWidth="1"/>
    <col min="1543" max="1543" width="3.09765625" style="9" customWidth="1"/>
    <col min="1544" max="1544" width="3.69921875" style="9" customWidth="1"/>
    <col min="1545" max="1545" width="3.3984375" style="9" customWidth="1"/>
    <col min="1546" max="1546" width="6.8984375" style="9" customWidth="1"/>
    <col min="1547" max="1547" width="7.09765625" style="9" customWidth="1"/>
    <col min="1548" max="1548" width="6.09765625" style="9" customWidth="1"/>
    <col min="1549" max="1549" width="7" style="9" customWidth="1"/>
    <col min="1550" max="1550" width="7.59765625" style="9" customWidth="1"/>
    <col min="1551" max="1551" width="3.19921875" style="9" customWidth="1"/>
    <col min="1552" max="1552" width="7.19921875" style="9" customWidth="1"/>
    <col min="1553" max="1553" width="11.59765625" style="9" customWidth="1"/>
    <col min="1554" max="1555" width="11.19921875" style="9" customWidth="1"/>
    <col min="1556" max="1556" width="8.09765625" style="9" customWidth="1"/>
    <col min="1557" max="1557" width="5.8984375" style="9" customWidth="1"/>
    <col min="1558" max="1558" width="5" style="9" customWidth="1"/>
    <col min="1559" max="1559" width="8.3984375" style="9" customWidth="1"/>
    <col min="1560" max="1560" width="8.59765625" style="9" customWidth="1"/>
    <col min="1561" max="1561" width="6.3984375" style="9" customWidth="1"/>
    <col min="1562" max="1792" width="9" style="9"/>
    <col min="1793" max="1793" width="3.3984375" style="9" customWidth="1"/>
    <col min="1794" max="1794" width="5.3984375" style="9" customWidth="1"/>
    <col min="1795" max="1795" width="5.59765625" style="9" customWidth="1"/>
    <col min="1796" max="1796" width="6" style="9" customWidth="1"/>
    <col min="1797" max="1797" width="5.3984375" style="9" customWidth="1"/>
    <col min="1798" max="1798" width="10" style="9" customWidth="1"/>
    <col min="1799" max="1799" width="3.09765625" style="9" customWidth="1"/>
    <col min="1800" max="1800" width="3.69921875" style="9" customWidth="1"/>
    <col min="1801" max="1801" width="3.3984375" style="9" customWidth="1"/>
    <col min="1802" max="1802" width="6.8984375" style="9" customWidth="1"/>
    <col min="1803" max="1803" width="7.09765625" style="9" customWidth="1"/>
    <col min="1804" max="1804" width="6.09765625" style="9" customWidth="1"/>
    <col min="1805" max="1805" width="7" style="9" customWidth="1"/>
    <col min="1806" max="1806" width="7.59765625" style="9" customWidth="1"/>
    <col min="1807" max="1807" width="3.19921875" style="9" customWidth="1"/>
    <col min="1808" max="1808" width="7.19921875" style="9" customWidth="1"/>
    <col min="1809" max="1809" width="11.59765625" style="9" customWidth="1"/>
    <col min="1810" max="1811" width="11.19921875" style="9" customWidth="1"/>
    <col min="1812" max="1812" width="8.09765625" style="9" customWidth="1"/>
    <col min="1813" max="1813" width="5.8984375" style="9" customWidth="1"/>
    <col min="1814" max="1814" width="5" style="9" customWidth="1"/>
    <col min="1815" max="1815" width="8.3984375" style="9" customWidth="1"/>
    <col min="1816" max="1816" width="8.59765625" style="9" customWidth="1"/>
    <col min="1817" max="1817" width="6.3984375" style="9" customWidth="1"/>
    <col min="1818" max="2048" width="9" style="9"/>
    <col min="2049" max="2049" width="3.3984375" style="9" customWidth="1"/>
    <col min="2050" max="2050" width="5.3984375" style="9" customWidth="1"/>
    <col min="2051" max="2051" width="5.59765625" style="9" customWidth="1"/>
    <col min="2052" max="2052" width="6" style="9" customWidth="1"/>
    <col min="2053" max="2053" width="5.3984375" style="9" customWidth="1"/>
    <col min="2054" max="2054" width="10" style="9" customWidth="1"/>
    <col min="2055" max="2055" width="3.09765625" style="9" customWidth="1"/>
    <col min="2056" max="2056" width="3.69921875" style="9" customWidth="1"/>
    <col min="2057" max="2057" width="3.3984375" style="9" customWidth="1"/>
    <col min="2058" max="2058" width="6.8984375" style="9" customWidth="1"/>
    <col min="2059" max="2059" width="7.09765625" style="9" customWidth="1"/>
    <col min="2060" max="2060" width="6.09765625" style="9" customWidth="1"/>
    <col min="2061" max="2061" width="7" style="9" customWidth="1"/>
    <col min="2062" max="2062" width="7.59765625" style="9" customWidth="1"/>
    <col min="2063" max="2063" width="3.19921875" style="9" customWidth="1"/>
    <col min="2064" max="2064" width="7.19921875" style="9" customWidth="1"/>
    <col min="2065" max="2065" width="11.59765625" style="9" customWidth="1"/>
    <col min="2066" max="2067" width="11.19921875" style="9" customWidth="1"/>
    <col min="2068" max="2068" width="8.09765625" style="9" customWidth="1"/>
    <col min="2069" max="2069" width="5.8984375" style="9" customWidth="1"/>
    <col min="2070" max="2070" width="5" style="9" customWidth="1"/>
    <col min="2071" max="2071" width="8.3984375" style="9" customWidth="1"/>
    <col min="2072" max="2072" width="8.59765625" style="9" customWidth="1"/>
    <col min="2073" max="2073" width="6.3984375" style="9" customWidth="1"/>
    <col min="2074" max="2304" width="9" style="9"/>
    <col min="2305" max="2305" width="3.3984375" style="9" customWidth="1"/>
    <col min="2306" max="2306" width="5.3984375" style="9" customWidth="1"/>
    <col min="2307" max="2307" width="5.59765625" style="9" customWidth="1"/>
    <col min="2308" max="2308" width="6" style="9" customWidth="1"/>
    <col min="2309" max="2309" width="5.3984375" style="9" customWidth="1"/>
    <col min="2310" max="2310" width="10" style="9" customWidth="1"/>
    <col min="2311" max="2311" width="3.09765625" style="9" customWidth="1"/>
    <col min="2312" max="2312" width="3.69921875" style="9" customWidth="1"/>
    <col min="2313" max="2313" width="3.3984375" style="9" customWidth="1"/>
    <col min="2314" max="2314" width="6.8984375" style="9" customWidth="1"/>
    <col min="2315" max="2315" width="7.09765625" style="9" customWidth="1"/>
    <col min="2316" max="2316" width="6.09765625" style="9" customWidth="1"/>
    <col min="2317" max="2317" width="7" style="9" customWidth="1"/>
    <col min="2318" max="2318" width="7.59765625" style="9" customWidth="1"/>
    <col min="2319" max="2319" width="3.19921875" style="9" customWidth="1"/>
    <col min="2320" max="2320" width="7.19921875" style="9" customWidth="1"/>
    <col min="2321" max="2321" width="11.59765625" style="9" customWidth="1"/>
    <col min="2322" max="2323" width="11.19921875" style="9" customWidth="1"/>
    <col min="2324" max="2324" width="8.09765625" style="9" customWidth="1"/>
    <col min="2325" max="2325" width="5.8984375" style="9" customWidth="1"/>
    <col min="2326" max="2326" width="5" style="9" customWidth="1"/>
    <col min="2327" max="2327" width="8.3984375" style="9" customWidth="1"/>
    <col min="2328" max="2328" width="8.59765625" style="9" customWidth="1"/>
    <col min="2329" max="2329" width="6.3984375" style="9" customWidth="1"/>
    <col min="2330" max="2560" width="9" style="9"/>
    <col min="2561" max="2561" width="3.3984375" style="9" customWidth="1"/>
    <col min="2562" max="2562" width="5.3984375" style="9" customWidth="1"/>
    <col min="2563" max="2563" width="5.59765625" style="9" customWidth="1"/>
    <col min="2564" max="2564" width="6" style="9" customWidth="1"/>
    <col min="2565" max="2565" width="5.3984375" style="9" customWidth="1"/>
    <col min="2566" max="2566" width="10" style="9" customWidth="1"/>
    <col min="2567" max="2567" width="3.09765625" style="9" customWidth="1"/>
    <col min="2568" max="2568" width="3.69921875" style="9" customWidth="1"/>
    <col min="2569" max="2569" width="3.3984375" style="9" customWidth="1"/>
    <col min="2570" max="2570" width="6.8984375" style="9" customWidth="1"/>
    <col min="2571" max="2571" width="7.09765625" style="9" customWidth="1"/>
    <col min="2572" max="2572" width="6.09765625" style="9" customWidth="1"/>
    <col min="2573" max="2573" width="7" style="9" customWidth="1"/>
    <col min="2574" max="2574" width="7.59765625" style="9" customWidth="1"/>
    <col min="2575" max="2575" width="3.19921875" style="9" customWidth="1"/>
    <col min="2576" max="2576" width="7.19921875" style="9" customWidth="1"/>
    <col min="2577" max="2577" width="11.59765625" style="9" customWidth="1"/>
    <col min="2578" max="2579" width="11.19921875" style="9" customWidth="1"/>
    <col min="2580" max="2580" width="8.09765625" style="9" customWidth="1"/>
    <col min="2581" max="2581" width="5.8984375" style="9" customWidth="1"/>
    <col min="2582" max="2582" width="5" style="9" customWidth="1"/>
    <col min="2583" max="2583" width="8.3984375" style="9" customWidth="1"/>
    <col min="2584" max="2584" width="8.59765625" style="9" customWidth="1"/>
    <col min="2585" max="2585" width="6.3984375" style="9" customWidth="1"/>
    <col min="2586" max="2816" width="9" style="9"/>
    <col min="2817" max="2817" width="3.3984375" style="9" customWidth="1"/>
    <col min="2818" max="2818" width="5.3984375" style="9" customWidth="1"/>
    <col min="2819" max="2819" width="5.59765625" style="9" customWidth="1"/>
    <col min="2820" max="2820" width="6" style="9" customWidth="1"/>
    <col min="2821" max="2821" width="5.3984375" style="9" customWidth="1"/>
    <col min="2822" max="2822" width="10" style="9" customWidth="1"/>
    <col min="2823" max="2823" width="3.09765625" style="9" customWidth="1"/>
    <col min="2824" max="2824" width="3.69921875" style="9" customWidth="1"/>
    <col min="2825" max="2825" width="3.3984375" style="9" customWidth="1"/>
    <col min="2826" max="2826" width="6.8984375" style="9" customWidth="1"/>
    <col min="2827" max="2827" width="7.09765625" style="9" customWidth="1"/>
    <col min="2828" max="2828" width="6.09765625" style="9" customWidth="1"/>
    <col min="2829" max="2829" width="7" style="9" customWidth="1"/>
    <col min="2830" max="2830" width="7.59765625" style="9" customWidth="1"/>
    <col min="2831" max="2831" width="3.19921875" style="9" customWidth="1"/>
    <col min="2832" max="2832" width="7.19921875" style="9" customWidth="1"/>
    <col min="2833" max="2833" width="11.59765625" style="9" customWidth="1"/>
    <col min="2834" max="2835" width="11.19921875" style="9" customWidth="1"/>
    <col min="2836" max="2836" width="8.09765625" style="9" customWidth="1"/>
    <col min="2837" max="2837" width="5.8984375" style="9" customWidth="1"/>
    <col min="2838" max="2838" width="5" style="9" customWidth="1"/>
    <col min="2839" max="2839" width="8.3984375" style="9" customWidth="1"/>
    <col min="2840" max="2840" width="8.59765625" style="9" customWidth="1"/>
    <col min="2841" max="2841" width="6.3984375" style="9" customWidth="1"/>
    <col min="2842" max="3072" width="9" style="9"/>
    <col min="3073" max="3073" width="3.3984375" style="9" customWidth="1"/>
    <col min="3074" max="3074" width="5.3984375" style="9" customWidth="1"/>
    <col min="3075" max="3075" width="5.59765625" style="9" customWidth="1"/>
    <col min="3076" max="3076" width="6" style="9" customWidth="1"/>
    <col min="3077" max="3077" width="5.3984375" style="9" customWidth="1"/>
    <col min="3078" max="3078" width="10" style="9" customWidth="1"/>
    <col min="3079" max="3079" width="3.09765625" style="9" customWidth="1"/>
    <col min="3080" max="3080" width="3.69921875" style="9" customWidth="1"/>
    <col min="3081" max="3081" width="3.3984375" style="9" customWidth="1"/>
    <col min="3082" max="3082" width="6.8984375" style="9" customWidth="1"/>
    <col min="3083" max="3083" width="7.09765625" style="9" customWidth="1"/>
    <col min="3084" max="3084" width="6.09765625" style="9" customWidth="1"/>
    <col min="3085" max="3085" width="7" style="9" customWidth="1"/>
    <col min="3086" max="3086" width="7.59765625" style="9" customWidth="1"/>
    <col min="3087" max="3087" width="3.19921875" style="9" customWidth="1"/>
    <col min="3088" max="3088" width="7.19921875" style="9" customWidth="1"/>
    <col min="3089" max="3089" width="11.59765625" style="9" customWidth="1"/>
    <col min="3090" max="3091" width="11.19921875" style="9" customWidth="1"/>
    <col min="3092" max="3092" width="8.09765625" style="9" customWidth="1"/>
    <col min="3093" max="3093" width="5.8984375" style="9" customWidth="1"/>
    <col min="3094" max="3094" width="5" style="9" customWidth="1"/>
    <col min="3095" max="3095" width="8.3984375" style="9" customWidth="1"/>
    <col min="3096" max="3096" width="8.59765625" style="9" customWidth="1"/>
    <col min="3097" max="3097" width="6.3984375" style="9" customWidth="1"/>
    <col min="3098" max="3328" width="9" style="9"/>
    <col min="3329" max="3329" width="3.3984375" style="9" customWidth="1"/>
    <col min="3330" max="3330" width="5.3984375" style="9" customWidth="1"/>
    <col min="3331" max="3331" width="5.59765625" style="9" customWidth="1"/>
    <col min="3332" max="3332" width="6" style="9" customWidth="1"/>
    <col min="3333" max="3333" width="5.3984375" style="9" customWidth="1"/>
    <col min="3334" max="3334" width="10" style="9" customWidth="1"/>
    <col min="3335" max="3335" width="3.09765625" style="9" customWidth="1"/>
    <col min="3336" max="3336" width="3.69921875" style="9" customWidth="1"/>
    <col min="3337" max="3337" width="3.3984375" style="9" customWidth="1"/>
    <col min="3338" max="3338" width="6.8984375" style="9" customWidth="1"/>
    <col min="3339" max="3339" width="7.09765625" style="9" customWidth="1"/>
    <col min="3340" max="3340" width="6.09765625" style="9" customWidth="1"/>
    <col min="3341" max="3341" width="7" style="9" customWidth="1"/>
    <col min="3342" max="3342" width="7.59765625" style="9" customWidth="1"/>
    <col min="3343" max="3343" width="3.19921875" style="9" customWidth="1"/>
    <col min="3344" max="3344" width="7.19921875" style="9" customWidth="1"/>
    <col min="3345" max="3345" width="11.59765625" style="9" customWidth="1"/>
    <col min="3346" max="3347" width="11.19921875" style="9" customWidth="1"/>
    <col min="3348" max="3348" width="8.09765625" style="9" customWidth="1"/>
    <col min="3349" max="3349" width="5.8984375" style="9" customWidth="1"/>
    <col min="3350" max="3350" width="5" style="9" customWidth="1"/>
    <col min="3351" max="3351" width="8.3984375" style="9" customWidth="1"/>
    <col min="3352" max="3352" width="8.59765625" style="9" customWidth="1"/>
    <col min="3353" max="3353" width="6.3984375" style="9" customWidth="1"/>
    <col min="3354" max="3584" width="9" style="9"/>
    <col min="3585" max="3585" width="3.3984375" style="9" customWidth="1"/>
    <col min="3586" max="3586" width="5.3984375" style="9" customWidth="1"/>
    <col min="3587" max="3587" width="5.59765625" style="9" customWidth="1"/>
    <col min="3588" max="3588" width="6" style="9" customWidth="1"/>
    <col min="3589" max="3589" width="5.3984375" style="9" customWidth="1"/>
    <col min="3590" max="3590" width="10" style="9" customWidth="1"/>
    <col min="3591" max="3591" width="3.09765625" style="9" customWidth="1"/>
    <col min="3592" max="3592" width="3.69921875" style="9" customWidth="1"/>
    <col min="3593" max="3593" width="3.3984375" style="9" customWidth="1"/>
    <col min="3594" max="3594" width="6.8984375" style="9" customWidth="1"/>
    <col min="3595" max="3595" width="7.09765625" style="9" customWidth="1"/>
    <col min="3596" max="3596" width="6.09765625" style="9" customWidth="1"/>
    <col min="3597" max="3597" width="7" style="9" customWidth="1"/>
    <col min="3598" max="3598" width="7.59765625" style="9" customWidth="1"/>
    <col min="3599" max="3599" width="3.19921875" style="9" customWidth="1"/>
    <col min="3600" max="3600" width="7.19921875" style="9" customWidth="1"/>
    <col min="3601" max="3601" width="11.59765625" style="9" customWidth="1"/>
    <col min="3602" max="3603" width="11.19921875" style="9" customWidth="1"/>
    <col min="3604" max="3604" width="8.09765625" style="9" customWidth="1"/>
    <col min="3605" max="3605" width="5.8984375" style="9" customWidth="1"/>
    <col min="3606" max="3606" width="5" style="9" customWidth="1"/>
    <col min="3607" max="3607" width="8.3984375" style="9" customWidth="1"/>
    <col min="3608" max="3608" width="8.59765625" style="9" customWidth="1"/>
    <col min="3609" max="3609" width="6.3984375" style="9" customWidth="1"/>
    <col min="3610" max="3840" width="9" style="9"/>
    <col min="3841" max="3841" width="3.3984375" style="9" customWidth="1"/>
    <col min="3842" max="3842" width="5.3984375" style="9" customWidth="1"/>
    <col min="3843" max="3843" width="5.59765625" style="9" customWidth="1"/>
    <col min="3844" max="3844" width="6" style="9" customWidth="1"/>
    <col min="3845" max="3845" width="5.3984375" style="9" customWidth="1"/>
    <col min="3846" max="3846" width="10" style="9" customWidth="1"/>
    <col min="3847" max="3847" width="3.09765625" style="9" customWidth="1"/>
    <col min="3848" max="3848" width="3.69921875" style="9" customWidth="1"/>
    <col min="3849" max="3849" width="3.3984375" style="9" customWidth="1"/>
    <col min="3850" max="3850" width="6.8984375" style="9" customWidth="1"/>
    <col min="3851" max="3851" width="7.09765625" style="9" customWidth="1"/>
    <col min="3852" max="3852" width="6.09765625" style="9" customWidth="1"/>
    <col min="3853" max="3853" width="7" style="9" customWidth="1"/>
    <col min="3854" max="3854" width="7.59765625" style="9" customWidth="1"/>
    <col min="3855" max="3855" width="3.19921875" style="9" customWidth="1"/>
    <col min="3856" max="3856" width="7.19921875" style="9" customWidth="1"/>
    <col min="3857" max="3857" width="11.59765625" style="9" customWidth="1"/>
    <col min="3858" max="3859" width="11.19921875" style="9" customWidth="1"/>
    <col min="3860" max="3860" width="8.09765625" style="9" customWidth="1"/>
    <col min="3861" max="3861" width="5.8984375" style="9" customWidth="1"/>
    <col min="3862" max="3862" width="5" style="9" customWidth="1"/>
    <col min="3863" max="3863" width="8.3984375" style="9" customWidth="1"/>
    <col min="3864" max="3864" width="8.59765625" style="9" customWidth="1"/>
    <col min="3865" max="3865" width="6.3984375" style="9" customWidth="1"/>
    <col min="3866" max="4096" width="9" style="9"/>
    <col min="4097" max="4097" width="3.3984375" style="9" customWidth="1"/>
    <col min="4098" max="4098" width="5.3984375" style="9" customWidth="1"/>
    <col min="4099" max="4099" width="5.59765625" style="9" customWidth="1"/>
    <col min="4100" max="4100" width="6" style="9" customWidth="1"/>
    <col min="4101" max="4101" width="5.3984375" style="9" customWidth="1"/>
    <col min="4102" max="4102" width="10" style="9" customWidth="1"/>
    <col min="4103" max="4103" width="3.09765625" style="9" customWidth="1"/>
    <col min="4104" max="4104" width="3.69921875" style="9" customWidth="1"/>
    <col min="4105" max="4105" width="3.3984375" style="9" customWidth="1"/>
    <col min="4106" max="4106" width="6.8984375" style="9" customWidth="1"/>
    <col min="4107" max="4107" width="7.09765625" style="9" customWidth="1"/>
    <col min="4108" max="4108" width="6.09765625" style="9" customWidth="1"/>
    <col min="4109" max="4109" width="7" style="9" customWidth="1"/>
    <col min="4110" max="4110" width="7.59765625" style="9" customWidth="1"/>
    <col min="4111" max="4111" width="3.19921875" style="9" customWidth="1"/>
    <col min="4112" max="4112" width="7.19921875" style="9" customWidth="1"/>
    <col min="4113" max="4113" width="11.59765625" style="9" customWidth="1"/>
    <col min="4114" max="4115" width="11.19921875" style="9" customWidth="1"/>
    <col min="4116" max="4116" width="8.09765625" style="9" customWidth="1"/>
    <col min="4117" max="4117" width="5.8984375" style="9" customWidth="1"/>
    <col min="4118" max="4118" width="5" style="9" customWidth="1"/>
    <col min="4119" max="4119" width="8.3984375" style="9" customWidth="1"/>
    <col min="4120" max="4120" width="8.59765625" style="9" customWidth="1"/>
    <col min="4121" max="4121" width="6.3984375" style="9" customWidth="1"/>
    <col min="4122" max="4352" width="9" style="9"/>
    <col min="4353" max="4353" width="3.3984375" style="9" customWidth="1"/>
    <col min="4354" max="4354" width="5.3984375" style="9" customWidth="1"/>
    <col min="4355" max="4355" width="5.59765625" style="9" customWidth="1"/>
    <col min="4356" max="4356" width="6" style="9" customWidth="1"/>
    <col min="4357" max="4357" width="5.3984375" style="9" customWidth="1"/>
    <col min="4358" max="4358" width="10" style="9" customWidth="1"/>
    <col min="4359" max="4359" width="3.09765625" style="9" customWidth="1"/>
    <col min="4360" max="4360" width="3.69921875" style="9" customWidth="1"/>
    <col min="4361" max="4361" width="3.3984375" style="9" customWidth="1"/>
    <col min="4362" max="4362" width="6.8984375" style="9" customWidth="1"/>
    <col min="4363" max="4363" width="7.09765625" style="9" customWidth="1"/>
    <col min="4364" max="4364" width="6.09765625" style="9" customWidth="1"/>
    <col min="4365" max="4365" width="7" style="9" customWidth="1"/>
    <col min="4366" max="4366" width="7.59765625" style="9" customWidth="1"/>
    <col min="4367" max="4367" width="3.19921875" style="9" customWidth="1"/>
    <col min="4368" max="4368" width="7.19921875" style="9" customWidth="1"/>
    <col min="4369" max="4369" width="11.59765625" style="9" customWidth="1"/>
    <col min="4370" max="4371" width="11.19921875" style="9" customWidth="1"/>
    <col min="4372" max="4372" width="8.09765625" style="9" customWidth="1"/>
    <col min="4373" max="4373" width="5.8984375" style="9" customWidth="1"/>
    <col min="4374" max="4374" width="5" style="9" customWidth="1"/>
    <col min="4375" max="4375" width="8.3984375" style="9" customWidth="1"/>
    <col min="4376" max="4376" width="8.59765625" style="9" customWidth="1"/>
    <col min="4377" max="4377" width="6.3984375" style="9" customWidth="1"/>
    <col min="4378" max="4608" width="9" style="9"/>
    <col min="4609" max="4609" width="3.3984375" style="9" customWidth="1"/>
    <col min="4610" max="4610" width="5.3984375" style="9" customWidth="1"/>
    <col min="4611" max="4611" width="5.59765625" style="9" customWidth="1"/>
    <col min="4612" max="4612" width="6" style="9" customWidth="1"/>
    <col min="4613" max="4613" width="5.3984375" style="9" customWidth="1"/>
    <col min="4614" max="4614" width="10" style="9" customWidth="1"/>
    <col min="4615" max="4615" width="3.09765625" style="9" customWidth="1"/>
    <col min="4616" max="4616" width="3.69921875" style="9" customWidth="1"/>
    <col min="4617" max="4617" width="3.3984375" style="9" customWidth="1"/>
    <col min="4618" max="4618" width="6.8984375" style="9" customWidth="1"/>
    <col min="4619" max="4619" width="7.09765625" style="9" customWidth="1"/>
    <col min="4620" max="4620" width="6.09765625" style="9" customWidth="1"/>
    <col min="4621" max="4621" width="7" style="9" customWidth="1"/>
    <col min="4622" max="4622" width="7.59765625" style="9" customWidth="1"/>
    <col min="4623" max="4623" width="3.19921875" style="9" customWidth="1"/>
    <col min="4624" max="4624" width="7.19921875" style="9" customWidth="1"/>
    <col min="4625" max="4625" width="11.59765625" style="9" customWidth="1"/>
    <col min="4626" max="4627" width="11.19921875" style="9" customWidth="1"/>
    <col min="4628" max="4628" width="8.09765625" style="9" customWidth="1"/>
    <col min="4629" max="4629" width="5.8984375" style="9" customWidth="1"/>
    <col min="4630" max="4630" width="5" style="9" customWidth="1"/>
    <col min="4631" max="4631" width="8.3984375" style="9" customWidth="1"/>
    <col min="4632" max="4632" width="8.59765625" style="9" customWidth="1"/>
    <col min="4633" max="4633" width="6.3984375" style="9" customWidth="1"/>
    <col min="4634" max="4864" width="9" style="9"/>
    <col min="4865" max="4865" width="3.3984375" style="9" customWidth="1"/>
    <col min="4866" max="4866" width="5.3984375" style="9" customWidth="1"/>
    <col min="4867" max="4867" width="5.59765625" style="9" customWidth="1"/>
    <col min="4868" max="4868" width="6" style="9" customWidth="1"/>
    <col min="4869" max="4869" width="5.3984375" style="9" customWidth="1"/>
    <col min="4870" max="4870" width="10" style="9" customWidth="1"/>
    <col min="4871" max="4871" width="3.09765625" style="9" customWidth="1"/>
    <col min="4872" max="4872" width="3.69921875" style="9" customWidth="1"/>
    <col min="4873" max="4873" width="3.3984375" style="9" customWidth="1"/>
    <col min="4874" max="4874" width="6.8984375" style="9" customWidth="1"/>
    <col min="4875" max="4875" width="7.09765625" style="9" customWidth="1"/>
    <col min="4876" max="4876" width="6.09765625" style="9" customWidth="1"/>
    <col min="4877" max="4877" width="7" style="9" customWidth="1"/>
    <col min="4878" max="4878" width="7.59765625" style="9" customWidth="1"/>
    <col min="4879" max="4879" width="3.19921875" style="9" customWidth="1"/>
    <col min="4880" max="4880" width="7.19921875" style="9" customWidth="1"/>
    <col min="4881" max="4881" width="11.59765625" style="9" customWidth="1"/>
    <col min="4882" max="4883" width="11.19921875" style="9" customWidth="1"/>
    <col min="4884" max="4884" width="8.09765625" style="9" customWidth="1"/>
    <col min="4885" max="4885" width="5.8984375" style="9" customWidth="1"/>
    <col min="4886" max="4886" width="5" style="9" customWidth="1"/>
    <col min="4887" max="4887" width="8.3984375" style="9" customWidth="1"/>
    <col min="4888" max="4888" width="8.59765625" style="9" customWidth="1"/>
    <col min="4889" max="4889" width="6.3984375" style="9" customWidth="1"/>
    <col min="4890" max="5120" width="9" style="9"/>
    <col min="5121" max="5121" width="3.3984375" style="9" customWidth="1"/>
    <col min="5122" max="5122" width="5.3984375" style="9" customWidth="1"/>
    <col min="5123" max="5123" width="5.59765625" style="9" customWidth="1"/>
    <col min="5124" max="5124" width="6" style="9" customWidth="1"/>
    <col min="5125" max="5125" width="5.3984375" style="9" customWidth="1"/>
    <col min="5126" max="5126" width="10" style="9" customWidth="1"/>
    <col min="5127" max="5127" width="3.09765625" style="9" customWidth="1"/>
    <col min="5128" max="5128" width="3.69921875" style="9" customWidth="1"/>
    <col min="5129" max="5129" width="3.3984375" style="9" customWidth="1"/>
    <col min="5130" max="5130" width="6.8984375" style="9" customWidth="1"/>
    <col min="5131" max="5131" width="7.09765625" style="9" customWidth="1"/>
    <col min="5132" max="5132" width="6.09765625" style="9" customWidth="1"/>
    <col min="5133" max="5133" width="7" style="9" customWidth="1"/>
    <col min="5134" max="5134" width="7.59765625" style="9" customWidth="1"/>
    <col min="5135" max="5135" width="3.19921875" style="9" customWidth="1"/>
    <col min="5136" max="5136" width="7.19921875" style="9" customWidth="1"/>
    <col min="5137" max="5137" width="11.59765625" style="9" customWidth="1"/>
    <col min="5138" max="5139" width="11.19921875" style="9" customWidth="1"/>
    <col min="5140" max="5140" width="8.09765625" style="9" customWidth="1"/>
    <col min="5141" max="5141" width="5.8984375" style="9" customWidth="1"/>
    <col min="5142" max="5142" width="5" style="9" customWidth="1"/>
    <col min="5143" max="5143" width="8.3984375" style="9" customWidth="1"/>
    <col min="5144" max="5144" width="8.59765625" style="9" customWidth="1"/>
    <col min="5145" max="5145" width="6.3984375" style="9" customWidth="1"/>
    <col min="5146" max="5376" width="9" style="9"/>
    <col min="5377" max="5377" width="3.3984375" style="9" customWidth="1"/>
    <col min="5378" max="5378" width="5.3984375" style="9" customWidth="1"/>
    <col min="5379" max="5379" width="5.59765625" style="9" customWidth="1"/>
    <col min="5380" max="5380" width="6" style="9" customWidth="1"/>
    <col min="5381" max="5381" width="5.3984375" style="9" customWidth="1"/>
    <col min="5382" max="5382" width="10" style="9" customWidth="1"/>
    <col min="5383" max="5383" width="3.09765625" style="9" customWidth="1"/>
    <col min="5384" max="5384" width="3.69921875" style="9" customWidth="1"/>
    <col min="5385" max="5385" width="3.3984375" style="9" customWidth="1"/>
    <col min="5386" max="5386" width="6.8984375" style="9" customWidth="1"/>
    <col min="5387" max="5387" width="7.09765625" style="9" customWidth="1"/>
    <col min="5388" max="5388" width="6.09765625" style="9" customWidth="1"/>
    <col min="5389" max="5389" width="7" style="9" customWidth="1"/>
    <col min="5390" max="5390" width="7.59765625" style="9" customWidth="1"/>
    <col min="5391" max="5391" width="3.19921875" style="9" customWidth="1"/>
    <col min="5392" max="5392" width="7.19921875" style="9" customWidth="1"/>
    <col min="5393" max="5393" width="11.59765625" style="9" customWidth="1"/>
    <col min="5394" max="5395" width="11.19921875" style="9" customWidth="1"/>
    <col min="5396" max="5396" width="8.09765625" style="9" customWidth="1"/>
    <col min="5397" max="5397" width="5.8984375" style="9" customWidth="1"/>
    <col min="5398" max="5398" width="5" style="9" customWidth="1"/>
    <col min="5399" max="5399" width="8.3984375" style="9" customWidth="1"/>
    <col min="5400" max="5400" width="8.59765625" style="9" customWidth="1"/>
    <col min="5401" max="5401" width="6.3984375" style="9" customWidth="1"/>
    <col min="5402" max="5632" width="9" style="9"/>
    <col min="5633" max="5633" width="3.3984375" style="9" customWidth="1"/>
    <col min="5634" max="5634" width="5.3984375" style="9" customWidth="1"/>
    <col min="5635" max="5635" width="5.59765625" style="9" customWidth="1"/>
    <col min="5636" max="5636" width="6" style="9" customWidth="1"/>
    <col min="5637" max="5637" width="5.3984375" style="9" customWidth="1"/>
    <col min="5638" max="5638" width="10" style="9" customWidth="1"/>
    <col min="5639" max="5639" width="3.09765625" style="9" customWidth="1"/>
    <col min="5640" max="5640" width="3.69921875" style="9" customWidth="1"/>
    <col min="5641" max="5641" width="3.3984375" style="9" customWidth="1"/>
    <col min="5642" max="5642" width="6.8984375" style="9" customWidth="1"/>
    <col min="5643" max="5643" width="7.09765625" style="9" customWidth="1"/>
    <col min="5644" max="5644" width="6.09765625" style="9" customWidth="1"/>
    <col min="5645" max="5645" width="7" style="9" customWidth="1"/>
    <col min="5646" max="5646" width="7.59765625" style="9" customWidth="1"/>
    <col min="5647" max="5647" width="3.19921875" style="9" customWidth="1"/>
    <col min="5648" max="5648" width="7.19921875" style="9" customWidth="1"/>
    <col min="5649" max="5649" width="11.59765625" style="9" customWidth="1"/>
    <col min="5650" max="5651" width="11.19921875" style="9" customWidth="1"/>
    <col min="5652" max="5652" width="8.09765625" style="9" customWidth="1"/>
    <col min="5653" max="5653" width="5.8984375" style="9" customWidth="1"/>
    <col min="5654" max="5654" width="5" style="9" customWidth="1"/>
    <col min="5655" max="5655" width="8.3984375" style="9" customWidth="1"/>
    <col min="5656" max="5656" width="8.59765625" style="9" customWidth="1"/>
    <col min="5657" max="5657" width="6.3984375" style="9" customWidth="1"/>
    <col min="5658" max="5888" width="9" style="9"/>
    <col min="5889" max="5889" width="3.3984375" style="9" customWidth="1"/>
    <col min="5890" max="5890" width="5.3984375" style="9" customWidth="1"/>
    <col min="5891" max="5891" width="5.59765625" style="9" customWidth="1"/>
    <col min="5892" max="5892" width="6" style="9" customWidth="1"/>
    <col min="5893" max="5893" width="5.3984375" style="9" customWidth="1"/>
    <col min="5894" max="5894" width="10" style="9" customWidth="1"/>
    <col min="5895" max="5895" width="3.09765625" style="9" customWidth="1"/>
    <col min="5896" max="5896" width="3.69921875" style="9" customWidth="1"/>
    <col min="5897" max="5897" width="3.3984375" style="9" customWidth="1"/>
    <col min="5898" max="5898" width="6.8984375" style="9" customWidth="1"/>
    <col min="5899" max="5899" width="7.09765625" style="9" customWidth="1"/>
    <col min="5900" max="5900" width="6.09765625" style="9" customWidth="1"/>
    <col min="5901" max="5901" width="7" style="9" customWidth="1"/>
    <col min="5902" max="5902" width="7.59765625" style="9" customWidth="1"/>
    <col min="5903" max="5903" width="3.19921875" style="9" customWidth="1"/>
    <col min="5904" max="5904" width="7.19921875" style="9" customWidth="1"/>
    <col min="5905" max="5905" width="11.59765625" style="9" customWidth="1"/>
    <col min="5906" max="5907" width="11.19921875" style="9" customWidth="1"/>
    <col min="5908" max="5908" width="8.09765625" style="9" customWidth="1"/>
    <col min="5909" max="5909" width="5.8984375" style="9" customWidth="1"/>
    <col min="5910" max="5910" width="5" style="9" customWidth="1"/>
    <col min="5911" max="5911" width="8.3984375" style="9" customWidth="1"/>
    <col min="5912" max="5912" width="8.59765625" style="9" customWidth="1"/>
    <col min="5913" max="5913" width="6.3984375" style="9" customWidth="1"/>
    <col min="5914" max="6144" width="9" style="9"/>
    <col min="6145" max="6145" width="3.3984375" style="9" customWidth="1"/>
    <col min="6146" max="6146" width="5.3984375" style="9" customWidth="1"/>
    <col min="6147" max="6147" width="5.59765625" style="9" customWidth="1"/>
    <col min="6148" max="6148" width="6" style="9" customWidth="1"/>
    <col min="6149" max="6149" width="5.3984375" style="9" customWidth="1"/>
    <col min="6150" max="6150" width="10" style="9" customWidth="1"/>
    <col min="6151" max="6151" width="3.09765625" style="9" customWidth="1"/>
    <col min="6152" max="6152" width="3.69921875" style="9" customWidth="1"/>
    <col min="6153" max="6153" width="3.3984375" style="9" customWidth="1"/>
    <col min="6154" max="6154" width="6.8984375" style="9" customWidth="1"/>
    <col min="6155" max="6155" width="7.09765625" style="9" customWidth="1"/>
    <col min="6156" max="6156" width="6.09765625" style="9" customWidth="1"/>
    <col min="6157" max="6157" width="7" style="9" customWidth="1"/>
    <col min="6158" max="6158" width="7.59765625" style="9" customWidth="1"/>
    <col min="6159" max="6159" width="3.19921875" style="9" customWidth="1"/>
    <col min="6160" max="6160" width="7.19921875" style="9" customWidth="1"/>
    <col min="6161" max="6161" width="11.59765625" style="9" customWidth="1"/>
    <col min="6162" max="6163" width="11.19921875" style="9" customWidth="1"/>
    <col min="6164" max="6164" width="8.09765625" style="9" customWidth="1"/>
    <col min="6165" max="6165" width="5.8984375" style="9" customWidth="1"/>
    <col min="6166" max="6166" width="5" style="9" customWidth="1"/>
    <col min="6167" max="6167" width="8.3984375" style="9" customWidth="1"/>
    <col min="6168" max="6168" width="8.59765625" style="9" customWidth="1"/>
    <col min="6169" max="6169" width="6.3984375" style="9" customWidth="1"/>
    <col min="6170" max="6400" width="9" style="9"/>
    <col min="6401" max="6401" width="3.3984375" style="9" customWidth="1"/>
    <col min="6402" max="6402" width="5.3984375" style="9" customWidth="1"/>
    <col min="6403" max="6403" width="5.59765625" style="9" customWidth="1"/>
    <col min="6404" max="6404" width="6" style="9" customWidth="1"/>
    <col min="6405" max="6405" width="5.3984375" style="9" customWidth="1"/>
    <col min="6406" max="6406" width="10" style="9" customWidth="1"/>
    <col min="6407" max="6407" width="3.09765625" style="9" customWidth="1"/>
    <col min="6408" max="6408" width="3.69921875" style="9" customWidth="1"/>
    <col min="6409" max="6409" width="3.3984375" style="9" customWidth="1"/>
    <col min="6410" max="6410" width="6.8984375" style="9" customWidth="1"/>
    <col min="6411" max="6411" width="7.09765625" style="9" customWidth="1"/>
    <col min="6412" max="6412" width="6.09765625" style="9" customWidth="1"/>
    <col min="6413" max="6413" width="7" style="9" customWidth="1"/>
    <col min="6414" max="6414" width="7.59765625" style="9" customWidth="1"/>
    <col min="6415" max="6415" width="3.19921875" style="9" customWidth="1"/>
    <col min="6416" max="6416" width="7.19921875" style="9" customWidth="1"/>
    <col min="6417" max="6417" width="11.59765625" style="9" customWidth="1"/>
    <col min="6418" max="6419" width="11.19921875" style="9" customWidth="1"/>
    <col min="6420" max="6420" width="8.09765625" style="9" customWidth="1"/>
    <col min="6421" max="6421" width="5.8984375" style="9" customWidth="1"/>
    <col min="6422" max="6422" width="5" style="9" customWidth="1"/>
    <col min="6423" max="6423" width="8.3984375" style="9" customWidth="1"/>
    <col min="6424" max="6424" width="8.59765625" style="9" customWidth="1"/>
    <col min="6425" max="6425" width="6.3984375" style="9" customWidth="1"/>
    <col min="6426" max="6656" width="9" style="9"/>
    <col min="6657" max="6657" width="3.3984375" style="9" customWidth="1"/>
    <col min="6658" max="6658" width="5.3984375" style="9" customWidth="1"/>
    <col min="6659" max="6659" width="5.59765625" style="9" customWidth="1"/>
    <col min="6660" max="6660" width="6" style="9" customWidth="1"/>
    <col min="6661" max="6661" width="5.3984375" style="9" customWidth="1"/>
    <col min="6662" max="6662" width="10" style="9" customWidth="1"/>
    <col min="6663" max="6663" width="3.09765625" style="9" customWidth="1"/>
    <col min="6664" max="6664" width="3.69921875" style="9" customWidth="1"/>
    <col min="6665" max="6665" width="3.3984375" style="9" customWidth="1"/>
    <col min="6666" max="6666" width="6.8984375" style="9" customWidth="1"/>
    <col min="6667" max="6667" width="7.09765625" style="9" customWidth="1"/>
    <col min="6668" max="6668" width="6.09765625" style="9" customWidth="1"/>
    <col min="6669" max="6669" width="7" style="9" customWidth="1"/>
    <col min="6670" max="6670" width="7.59765625" style="9" customWidth="1"/>
    <col min="6671" max="6671" width="3.19921875" style="9" customWidth="1"/>
    <col min="6672" max="6672" width="7.19921875" style="9" customWidth="1"/>
    <col min="6673" max="6673" width="11.59765625" style="9" customWidth="1"/>
    <col min="6674" max="6675" width="11.19921875" style="9" customWidth="1"/>
    <col min="6676" max="6676" width="8.09765625" style="9" customWidth="1"/>
    <col min="6677" max="6677" width="5.8984375" style="9" customWidth="1"/>
    <col min="6678" max="6678" width="5" style="9" customWidth="1"/>
    <col min="6679" max="6679" width="8.3984375" style="9" customWidth="1"/>
    <col min="6680" max="6680" width="8.59765625" style="9" customWidth="1"/>
    <col min="6681" max="6681" width="6.3984375" style="9" customWidth="1"/>
    <col min="6682" max="6912" width="9" style="9"/>
    <col min="6913" max="6913" width="3.3984375" style="9" customWidth="1"/>
    <col min="6914" max="6914" width="5.3984375" style="9" customWidth="1"/>
    <col min="6915" max="6915" width="5.59765625" style="9" customWidth="1"/>
    <col min="6916" max="6916" width="6" style="9" customWidth="1"/>
    <col min="6917" max="6917" width="5.3984375" style="9" customWidth="1"/>
    <col min="6918" max="6918" width="10" style="9" customWidth="1"/>
    <col min="6919" max="6919" width="3.09765625" style="9" customWidth="1"/>
    <col min="6920" max="6920" width="3.69921875" style="9" customWidth="1"/>
    <col min="6921" max="6921" width="3.3984375" style="9" customWidth="1"/>
    <col min="6922" max="6922" width="6.8984375" style="9" customWidth="1"/>
    <col min="6923" max="6923" width="7.09765625" style="9" customWidth="1"/>
    <col min="6924" max="6924" width="6.09765625" style="9" customWidth="1"/>
    <col min="6925" max="6925" width="7" style="9" customWidth="1"/>
    <col min="6926" max="6926" width="7.59765625" style="9" customWidth="1"/>
    <col min="6927" max="6927" width="3.19921875" style="9" customWidth="1"/>
    <col min="6928" max="6928" width="7.19921875" style="9" customWidth="1"/>
    <col min="6929" max="6929" width="11.59765625" style="9" customWidth="1"/>
    <col min="6930" max="6931" width="11.19921875" style="9" customWidth="1"/>
    <col min="6932" max="6932" width="8.09765625" style="9" customWidth="1"/>
    <col min="6933" max="6933" width="5.8984375" style="9" customWidth="1"/>
    <col min="6934" max="6934" width="5" style="9" customWidth="1"/>
    <col min="6935" max="6935" width="8.3984375" style="9" customWidth="1"/>
    <col min="6936" max="6936" width="8.59765625" style="9" customWidth="1"/>
    <col min="6937" max="6937" width="6.3984375" style="9" customWidth="1"/>
    <col min="6938" max="7168" width="9" style="9"/>
    <col min="7169" max="7169" width="3.3984375" style="9" customWidth="1"/>
    <col min="7170" max="7170" width="5.3984375" style="9" customWidth="1"/>
    <col min="7171" max="7171" width="5.59765625" style="9" customWidth="1"/>
    <col min="7172" max="7172" width="6" style="9" customWidth="1"/>
    <col min="7173" max="7173" width="5.3984375" style="9" customWidth="1"/>
    <col min="7174" max="7174" width="10" style="9" customWidth="1"/>
    <col min="7175" max="7175" width="3.09765625" style="9" customWidth="1"/>
    <col min="7176" max="7176" width="3.69921875" style="9" customWidth="1"/>
    <col min="7177" max="7177" width="3.3984375" style="9" customWidth="1"/>
    <col min="7178" max="7178" width="6.8984375" style="9" customWidth="1"/>
    <col min="7179" max="7179" width="7.09765625" style="9" customWidth="1"/>
    <col min="7180" max="7180" width="6.09765625" style="9" customWidth="1"/>
    <col min="7181" max="7181" width="7" style="9" customWidth="1"/>
    <col min="7182" max="7182" width="7.59765625" style="9" customWidth="1"/>
    <col min="7183" max="7183" width="3.19921875" style="9" customWidth="1"/>
    <col min="7184" max="7184" width="7.19921875" style="9" customWidth="1"/>
    <col min="7185" max="7185" width="11.59765625" style="9" customWidth="1"/>
    <col min="7186" max="7187" width="11.19921875" style="9" customWidth="1"/>
    <col min="7188" max="7188" width="8.09765625" style="9" customWidth="1"/>
    <col min="7189" max="7189" width="5.8984375" style="9" customWidth="1"/>
    <col min="7190" max="7190" width="5" style="9" customWidth="1"/>
    <col min="7191" max="7191" width="8.3984375" style="9" customWidth="1"/>
    <col min="7192" max="7192" width="8.59765625" style="9" customWidth="1"/>
    <col min="7193" max="7193" width="6.3984375" style="9" customWidth="1"/>
    <col min="7194" max="7424" width="9" style="9"/>
    <col min="7425" max="7425" width="3.3984375" style="9" customWidth="1"/>
    <col min="7426" max="7426" width="5.3984375" style="9" customWidth="1"/>
    <col min="7427" max="7427" width="5.59765625" style="9" customWidth="1"/>
    <col min="7428" max="7428" width="6" style="9" customWidth="1"/>
    <col min="7429" max="7429" width="5.3984375" style="9" customWidth="1"/>
    <col min="7430" max="7430" width="10" style="9" customWidth="1"/>
    <col min="7431" max="7431" width="3.09765625" style="9" customWidth="1"/>
    <col min="7432" max="7432" width="3.69921875" style="9" customWidth="1"/>
    <col min="7433" max="7433" width="3.3984375" style="9" customWidth="1"/>
    <col min="7434" max="7434" width="6.8984375" style="9" customWidth="1"/>
    <col min="7435" max="7435" width="7.09765625" style="9" customWidth="1"/>
    <col min="7436" max="7436" width="6.09765625" style="9" customWidth="1"/>
    <col min="7437" max="7437" width="7" style="9" customWidth="1"/>
    <col min="7438" max="7438" width="7.59765625" style="9" customWidth="1"/>
    <col min="7439" max="7439" width="3.19921875" style="9" customWidth="1"/>
    <col min="7440" max="7440" width="7.19921875" style="9" customWidth="1"/>
    <col min="7441" max="7441" width="11.59765625" style="9" customWidth="1"/>
    <col min="7442" max="7443" width="11.19921875" style="9" customWidth="1"/>
    <col min="7444" max="7444" width="8.09765625" style="9" customWidth="1"/>
    <col min="7445" max="7445" width="5.8984375" style="9" customWidth="1"/>
    <col min="7446" max="7446" width="5" style="9" customWidth="1"/>
    <col min="7447" max="7447" width="8.3984375" style="9" customWidth="1"/>
    <col min="7448" max="7448" width="8.59765625" style="9" customWidth="1"/>
    <col min="7449" max="7449" width="6.3984375" style="9" customWidth="1"/>
    <col min="7450" max="7680" width="9" style="9"/>
    <col min="7681" max="7681" width="3.3984375" style="9" customWidth="1"/>
    <col min="7682" max="7682" width="5.3984375" style="9" customWidth="1"/>
    <col min="7683" max="7683" width="5.59765625" style="9" customWidth="1"/>
    <col min="7684" max="7684" width="6" style="9" customWidth="1"/>
    <col min="7685" max="7685" width="5.3984375" style="9" customWidth="1"/>
    <col min="7686" max="7686" width="10" style="9" customWidth="1"/>
    <col min="7687" max="7687" width="3.09765625" style="9" customWidth="1"/>
    <col min="7688" max="7688" width="3.69921875" style="9" customWidth="1"/>
    <col min="7689" max="7689" width="3.3984375" style="9" customWidth="1"/>
    <col min="7690" max="7690" width="6.8984375" style="9" customWidth="1"/>
    <col min="7691" max="7691" width="7.09765625" style="9" customWidth="1"/>
    <col min="7692" max="7692" width="6.09765625" style="9" customWidth="1"/>
    <col min="7693" max="7693" width="7" style="9" customWidth="1"/>
    <col min="7694" max="7694" width="7.59765625" style="9" customWidth="1"/>
    <col min="7695" max="7695" width="3.19921875" style="9" customWidth="1"/>
    <col min="7696" max="7696" width="7.19921875" style="9" customWidth="1"/>
    <col min="7697" max="7697" width="11.59765625" style="9" customWidth="1"/>
    <col min="7698" max="7699" width="11.19921875" style="9" customWidth="1"/>
    <col min="7700" max="7700" width="8.09765625" style="9" customWidth="1"/>
    <col min="7701" max="7701" width="5.8984375" style="9" customWidth="1"/>
    <col min="7702" max="7702" width="5" style="9" customWidth="1"/>
    <col min="7703" max="7703" width="8.3984375" style="9" customWidth="1"/>
    <col min="7704" max="7704" width="8.59765625" style="9" customWidth="1"/>
    <col min="7705" max="7705" width="6.3984375" style="9" customWidth="1"/>
    <col min="7706" max="7936" width="9" style="9"/>
    <col min="7937" max="7937" width="3.3984375" style="9" customWidth="1"/>
    <col min="7938" max="7938" width="5.3984375" style="9" customWidth="1"/>
    <col min="7939" max="7939" width="5.59765625" style="9" customWidth="1"/>
    <col min="7940" max="7940" width="6" style="9" customWidth="1"/>
    <col min="7941" max="7941" width="5.3984375" style="9" customWidth="1"/>
    <col min="7942" max="7942" width="10" style="9" customWidth="1"/>
    <col min="7943" max="7943" width="3.09765625" style="9" customWidth="1"/>
    <col min="7944" max="7944" width="3.69921875" style="9" customWidth="1"/>
    <col min="7945" max="7945" width="3.3984375" style="9" customWidth="1"/>
    <col min="7946" max="7946" width="6.8984375" style="9" customWidth="1"/>
    <col min="7947" max="7947" width="7.09765625" style="9" customWidth="1"/>
    <col min="7948" max="7948" width="6.09765625" style="9" customWidth="1"/>
    <col min="7949" max="7949" width="7" style="9" customWidth="1"/>
    <col min="7950" max="7950" width="7.59765625" style="9" customWidth="1"/>
    <col min="7951" max="7951" width="3.19921875" style="9" customWidth="1"/>
    <col min="7952" max="7952" width="7.19921875" style="9" customWidth="1"/>
    <col min="7953" max="7953" width="11.59765625" style="9" customWidth="1"/>
    <col min="7954" max="7955" width="11.19921875" style="9" customWidth="1"/>
    <col min="7956" max="7956" width="8.09765625" style="9" customWidth="1"/>
    <col min="7957" max="7957" width="5.8984375" style="9" customWidth="1"/>
    <col min="7958" max="7958" width="5" style="9" customWidth="1"/>
    <col min="7959" max="7959" width="8.3984375" style="9" customWidth="1"/>
    <col min="7960" max="7960" width="8.59765625" style="9" customWidth="1"/>
    <col min="7961" max="7961" width="6.3984375" style="9" customWidth="1"/>
    <col min="7962" max="8192" width="9" style="9"/>
    <col min="8193" max="8193" width="3.3984375" style="9" customWidth="1"/>
    <col min="8194" max="8194" width="5.3984375" style="9" customWidth="1"/>
    <col min="8195" max="8195" width="5.59765625" style="9" customWidth="1"/>
    <col min="8196" max="8196" width="6" style="9" customWidth="1"/>
    <col min="8197" max="8197" width="5.3984375" style="9" customWidth="1"/>
    <col min="8198" max="8198" width="10" style="9" customWidth="1"/>
    <col min="8199" max="8199" width="3.09765625" style="9" customWidth="1"/>
    <col min="8200" max="8200" width="3.69921875" style="9" customWidth="1"/>
    <col min="8201" max="8201" width="3.3984375" style="9" customWidth="1"/>
    <col min="8202" max="8202" width="6.8984375" style="9" customWidth="1"/>
    <col min="8203" max="8203" width="7.09765625" style="9" customWidth="1"/>
    <col min="8204" max="8204" width="6.09765625" style="9" customWidth="1"/>
    <col min="8205" max="8205" width="7" style="9" customWidth="1"/>
    <col min="8206" max="8206" width="7.59765625" style="9" customWidth="1"/>
    <col min="8207" max="8207" width="3.19921875" style="9" customWidth="1"/>
    <col min="8208" max="8208" width="7.19921875" style="9" customWidth="1"/>
    <col min="8209" max="8209" width="11.59765625" style="9" customWidth="1"/>
    <col min="8210" max="8211" width="11.19921875" style="9" customWidth="1"/>
    <col min="8212" max="8212" width="8.09765625" style="9" customWidth="1"/>
    <col min="8213" max="8213" width="5.8984375" style="9" customWidth="1"/>
    <col min="8214" max="8214" width="5" style="9" customWidth="1"/>
    <col min="8215" max="8215" width="8.3984375" style="9" customWidth="1"/>
    <col min="8216" max="8216" width="8.59765625" style="9" customWidth="1"/>
    <col min="8217" max="8217" width="6.3984375" style="9" customWidth="1"/>
    <col min="8218" max="8448" width="9" style="9"/>
    <col min="8449" max="8449" width="3.3984375" style="9" customWidth="1"/>
    <col min="8450" max="8450" width="5.3984375" style="9" customWidth="1"/>
    <col min="8451" max="8451" width="5.59765625" style="9" customWidth="1"/>
    <col min="8452" max="8452" width="6" style="9" customWidth="1"/>
    <col min="8453" max="8453" width="5.3984375" style="9" customWidth="1"/>
    <col min="8454" max="8454" width="10" style="9" customWidth="1"/>
    <col min="8455" max="8455" width="3.09765625" style="9" customWidth="1"/>
    <col min="8456" max="8456" width="3.69921875" style="9" customWidth="1"/>
    <col min="8457" max="8457" width="3.3984375" style="9" customWidth="1"/>
    <col min="8458" max="8458" width="6.8984375" style="9" customWidth="1"/>
    <col min="8459" max="8459" width="7.09765625" style="9" customWidth="1"/>
    <col min="8460" max="8460" width="6.09765625" style="9" customWidth="1"/>
    <col min="8461" max="8461" width="7" style="9" customWidth="1"/>
    <col min="8462" max="8462" width="7.59765625" style="9" customWidth="1"/>
    <col min="8463" max="8463" width="3.19921875" style="9" customWidth="1"/>
    <col min="8464" max="8464" width="7.19921875" style="9" customWidth="1"/>
    <col min="8465" max="8465" width="11.59765625" style="9" customWidth="1"/>
    <col min="8466" max="8467" width="11.19921875" style="9" customWidth="1"/>
    <col min="8468" max="8468" width="8.09765625" style="9" customWidth="1"/>
    <col min="8469" max="8469" width="5.8984375" style="9" customWidth="1"/>
    <col min="8470" max="8470" width="5" style="9" customWidth="1"/>
    <col min="8471" max="8471" width="8.3984375" style="9" customWidth="1"/>
    <col min="8472" max="8472" width="8.59765625" style="9" customWidth="1"/>
    <col min="8473" max="8473" width="6.3984375" style="9" customWidth="1"/>
    <col min="8474" max="8704" width="9" style="9"/>
    <col min="8705" max="8705" width="3.3984375" style="9" customWidth="1"/>
    <col min="8706" max="8706" width="5.3984375" style="9" customWidth="1"/>
    <col min="8707" max="8707" width="5.59765625" style="9" customWidth="1"/>
    <col min="8708" max="8708" width="6" style="9" customWidth="1"/>
    <col min="8709" max="8709" width="5.3984375" style="9" customWidth="1"/>
    <col min="8710" max="8710" width="10" style="9" customWidth="1"/>
    <col min="8711" max="8711" width="3.09765625" style="9" customWidth="1"/>
    <col min="8712" max="8712" width="3.69921875" style="9" customWidth="1"/>
    <col min="8713" max="8713" width="3.3984375" style="9" customWidth="1"/>
    <col min="8714" max="8714" width="6.8984375" style="9" customWidth="1"/>
    <col min="8715" max="8715" width="7.09765625" style="9" customWidth="1"/>
    <col min="8716" max="8716" width="6.09765625" style="9" customWidth="1"/>
    <col min="8717" max="8717" width="7" style="9" customWidth="1"/>
    <col min="8718" max="8718" width="7.59765625" style="9" customWidth="1"/>
    <col min="8719" max="8719" width="3.19921875" style="9" customWidth="1"/>
    <col min="8720" max="8720" width="7.19921875" style="9" customWidth="1"/>
    <col min="8721" max="8721" width="11.59765625" style="9" customWidth="1"/>
    <col min="8722" max="8723" width="11.19921875" style="9" customWidth="1"/>
    <col min="8724" max="8724" width="8.09765625" style="9" customWidth="1"/>
    <col min="8725" max="8725" width="5.8984375" style="9" customWidth="1"/>
    <col min="8726" max="8726" width="5" style="9" customWidth="1"/>
    <col min="8727" max="8727" width="8.3984375" style="9" customWidth="1"/>
    <col min="8728" max="8728" width="8.59765625" style="9" customWidth="1"/>
    <col min="8729" max="8729" width="6.3984375" style="9" customWidth="1"/>
    <col min="8730" max="8960" width="9" style="9"/>
    <col min="8961" max="8961" width="3.3984375" style="9" customWidth="1"/>
    <col min="8962" max="8962" width="5.3984375" style="9" customWidth="1"/>
    <col min="8963" max="8963" width="5.59765625" style="9" customWidth="1"/>
    <col min="8964" max="8964" width="6" style="9" customWidth="1"/>
    <col min="8965" max="8965" width="5.3984375" style="9" customWidth="1"/>
    <col min="8966" max="8966" width="10" style="9" customWidth="1"/>
    <col min="8967" max="8967" width="3.09765625" style="9" customWidth="1"/>
    <col min="8968" max="8968" width="3.69921875" style="9" customWidth="1"/>
    <col min="8969" max="8969" width="3.3984375" style="9" customWidth="1"/>
    <col min="8970" max="8970" width="6.8984375" style="9" customWidth="1"/>
    <col min="8971" max="8971" width="7.09765625" style="9" customWidth="1"/>
    <col min="8972" max="8972" width="6.09765625" style="9" customWidth="1"/>
    <col min="8973" max="8973" width="7" style="9" customWidth="1"/>
    <col min="8974" max="8974" width="7.59765625" style="9" customWidth="1"/>
    <col min="8975" max="8975" width="3.19921875" style="9" customWidth="1"/>
    <col min="8976" max="8976" width="7.19921875" style="9" customWidth="1"/>
    <col min="8977" max="8977" width="11.59765625" style="9" customWidth="1"/>
    <col min="8978" max="8979" width="11.19921875" style="9" customWidth="1"/>
    <col min="8980" max="8980" width="8.09765625" style="9" customWidth="1"/>
    <col min="8981" max="8981" width="5.8984375" style="9" customWidth="1"/>
    <col min="8982" max="8982" width="5" style="9" customWidth="1"/>
    <col min="8983" max="8983" width="8.3984375" style="9" customWidth="1"/>
    <col min="8984" max="8984" width="8.59765625" style="9" customWidth="1"/>
    <col min="8985" max="8985" width="6.3984375" style="9" customWidth="1"/>
    <col min="8986" max="9216" width="9" style="9"/>
    <col min="9217" max="9217" width="3.3984375" style="9" customWidth="1"/>
    <col min="9218" max="9218" width="5.3984375" style="9" customWidth="1"/>
    <col min="9219" max="9219" width="5.59765625" style="9" customWidth="1"/>
    <col min="9220" max="9220" width="6" style="9" customWidth="1"/>
    <col min="9221" max="9221" width="5.3984375" style="9" customWidth="1"/>
    <col min="9222" max="9222" width="10" style="9" customWidth="1"/>
    <col min="9223" max="9223" width="3.09765625" style="9" customWidth="1"/>
    <col min="9224" max="9224" width="3.69921875" style="9" customWidth="1"/>
    <col min="9225" max="9225" width="3.3984375" style="9" customWidth="1"/>
    <col min="9226" max="9226" width="6.8984375" style="9" customWidth="1"/>
    <col min="9227" max="9227" width="7.09765625" style="9" customWidth="1"/>
    <col min="9228" max="9228" width="6.09765625" style="9" customWidth="1"/>
    <col min="9229" max="9229" width="7" style="9" customWidth="1"/>
    <col min="9230" max="9230" width="7.59765625" style="9" customWidth="1"/>
    <col min="9231" max="9231" width="3.19921875" style="9" customWidth="1"/>
    <col min="9232" max="9232" width="7.19921875" style="9" customWidth="1"/>
    <col min="9233" max="9233" width="11.59765625" style="9" customWidth="1"/>
    <col min="9234" max="9235" width="11.19921875" style="9" customWidth="1"/>
    <col min="9236" max="9236" width="8.09765625" style="9" customWidth="1"/>
    <col min="9237" max="9237" width="5.8984375" style="9" customWidth="1"/>
    <col min="9238" max="9238" width="5" style="9" customWidth="1"/>
    <col min="9239" max="9239" width="8.3984375" style="9" customWidth="1"/>
    <col min="9240" max="9240" width="8.59765625" style="9" customWidth="1"/>
    <col min="9241" max="9241" width="6.3984375" style="9" customWidth="1"/>
    <col min="9242" max="9472" width="9" style="9"/>
    <col min="9473" max="9473" width="3.3984375" style="9" customWidth="1"/>
    <col min="9474" max="9474" width="5.3984375" style="9" customWidth="1"/>
    <col min="9475" max="9475" width="5.59765625" style="9" customWidth="1"/>
    <col min="9476" max="9476" width="6" style="9" customWidth="1"/>
    <col min="9477" max="9477" width="5.3984375" style="9" customWidth="1"/>
    <col min="9478" max="9478" width="10" style="9" customWidth="1"/>
    <col min="9479" max="9479" width="3.09765625" style="9" customWidth="1"/>
    <col min="9480" max="9480" width="3.69921875" style="9" customWidth="1"/>
    <col min="9481" max="9481" width="3.3984375" style="9" customWidth="1"/>
    <col min="9482" max="9482" width="6.8984375" style="9" customWidth="1"/>
    <col min="9483" max="9483" width="7.09765625" style="9" customWidth="1"/>
    <col min="9484" max="9484" width="6.09765625" style="9" customWidth="1"/>
    <col min="9485" max="9485" width="7" style="9" customWidth="1"/>
    <col min="9486" max="9486" width="7.59765625" style="9" customWidth="1"/>
    <col min="9487" max="9487" width="3.19921875" style="9" customWidth="1"/>
    <col min="9488" max="9488" width="7.19921875" style="9" customWidth="1"/>
    <col min="9489" max="9489" width="11.59765625" style="9" customWidth="1"/>
    <col min="9490" max="9491" width="11.19921875" style="9" customWidth="1"/>
    <col min="9492" max="9492" width="8.09765625" style="9" customWidth="1"/>
    <col min="9493" max="9493" width="5.8984375" style="9" customWidth="1"/>
    <col min="9494" max="9494" width="5" style="9" customWidth="1"/>
    <col min="9495" max="9495" width="8.3984375" style="9" customWidth="1"/>
    <col min="9496" max="9496" width="8.59765625" style="9" customWidth="1"/>
    <col min="9497" max="9497" width="6.3984375" style="9" customWidth="1"/>
    <col min="9498" max="9728" width="9" style="9"/>
    <col min="9729" max="9729" width="3.3984375" style="9" customWidth="1"/>
    <col min="9730" max="9730" width="5.3984375" style="9" customWidth="1"/>
    <col min="9731" max="9731" width="5.59765625" style="9" customWidth="1"/>
    <col min="9732" max="9732" width="6" style="9" customWidth="1"/>
    <col min="9733" max="9733" width="5.3984375" style="9" customWidth="1"/>
    <col min="9734" max="9734" width="10" style="9" customWidth="1"/>
    <col min="9735" max="9735" width="3.09765625" style="9" customWidth="1"/>
    <col min="9736" max="9736" width="3.69921875" style="9" customWidth="1"/>
    <col min="9737" max="9737" width="3.3984375" style="9" customWidth="1"/>
    <col min="9738" max="9738" width="6.8984375" style="9" customWidth="1"/>
    <col min="9739" max="9739" width="7.09765625" style="9" customWidth="1"/>
    <col min="9740" max="9740" width="6.09765625" style="9" customWidth="1"/>
    <col min="9741" max="9741" width="7" style="9" customWidth="1"/>
    <col min="9742" max="9742" width="7.59765625" style="9" customWidth="1"/>
    <col min="9743" max="9743" width="3.19921875" style="9" customWidth="1"/>
    <col min="9744" max="9744" width="7.19921875" style="9" customWidth="1"/>
    <col min="9745" max="9745" width="11.59765625" style="9" customWidth="1"/>
    <col min="9746" max="9747" width="11.19921875" style="9" customWidth="1"/>
    <col min="9748" max="9748" width="8.09765625" style="9" customWidth="1"/>
    <col min="9749" max="9749" width="5.8984375" style="9" customWidth="1"/>
    <col min="9750" max="9750" width="5" style="9" customWidth="1"/>
    <col min="9751" max="9751" width="8.3984375" style="9" customWidth="1"/>
    <col min="9752" max="9752" width="8.59765625" style="9" customWidth="1"/>
    <col min="9753" max="9753" width="6.3984375" style="9" customWidth="1"/>
    <col min="9754" max="9984" width="9" style="9"/>
    <col min="9985" max="9985" width="3.3984375" style="9" customWidth="1"/>
    <col min="9986" max="9986" width="5.3984375" style="9" customWidth="1"/>
    <col min="9987" max="9987" width="5.59765625" style="9" customWidth="1"/>
    <col min="9988" max="9988" width="6" style="9" customWidth="1"/>
    <col min="9989" max="9989" width="5.3984375" style="9" customWidth="1"/>
    <col min="9990" max="9990" width="10" style="9" customWidth="1"/>
    <col min="9991" max="9991" width="3.09765625" style="9" customWidth="1"/>
    <col min="9992" max="9992" width="3.69921875" style="9" customWidth="1"/>
    <col min="9993" max="9993" width="3.3984375" style="9" customWidth="1"/>
    <col min="9994" max="9994" width="6.8984375" style="9" customWidth="1"/>
    <col min="9995" max="9995" width="7.09765625" style="9" customWidth="1"/>
    <col min="9996" max="9996" width="6.09765625" style="9" customWidth="1"/>
    <col min="9997" max="9997" width="7" style="9" customWidth="1"/>
    <col min="9998" max="9998" width="7.59765625" style="9" customWidth="1"/>
    <col min="9999" max="9999" width="3.19921875" style="9" customWidth="1"/>
    <col min="10000" max="10000" width="7.19921875" style="9" customWidth="1"/>
    <col min="10001" max="10001" width="11.59765625" style="9" customWidth="1"/>
    <col min="10002" max="10003" width="11.19921875" style="9" customWidth="1"/>
    <col min="10004" max="10004" width="8.09765625" style="9" customWidth="1"/>
    <col min="10005" max="10005" width="5.8984375" style="9" customWidth="1"/>
    <col min="10006" max="10006" width="5" style="9" customWidth="1"/>
    <col min="10007" max="10007" width="8.3984375" style="9" customWidth="1"/>
    <col min="10008" max="10008" width="8.59765625" style="9" customWidth="1"/>
    <col min="10009" max="10009" width="6.3984375" style="9" customWidth="1"/>
    <col min="10010" max="10240" width="9" style="9"/>
    <col min="10241" max="10241" width="3.3984375" style="9" customWidth="1"/>
    <col min="10242" max="10242" width="5.3984375" style="9" customWidth="1"/>
    <col min="10243" max="10243" width="5.59765625" style="9" customWidth="1"/>
    <col min="10244" max="10244" width="6" style="9" customWidth="1"/>
    <col min="10245" max="10245" width="5.3984375" style="9" customWidth="1"/>
    <col min="10246" max="10246" width="10" style="9" customWidth="1"/>
    <col min="10247" max="10247" width="3.09765625" style="9" customWidth="1"/>
    <col min="10248" max="10248" width="3.69921875" style="9" customWidth="1"/>
    <col min="10249" max="10249" width="3.3984375" style="9" customWidth="1"/>
    <col min="10250" max="10250" width="6.8984375" style="9" customWidth="1"/>
    <col min="10251" max="10251" width="7.09765625" style="9" customWidth="1"/>
    <col min="10252" max="10252" width="6.09765625" style="9" customWidth="1"/>
    <col min="10253" max="10253" width="7" style="9" customWidth="1"/>
    <col min="10254" max="10254" width="7.59765625" style="9" customWidth="1"/>
    <col min="10255" max="10255" width="3.19921875" style="9" customWidth="1"/>
    <col min="10256" max="10256" width="7.19921875" style="9" customWidth="1"/>
    <col min="10257" max="10257" width="11.59765625" style="9" customWidth="1"/>
    <col min="10258" max="10259" width="11.19921875" style="9" customWidth="1"/>
    <col min="10260" max="10260" width="8.09765625" style="9" customWidth="1"/>
    <col min="10261" max="10261" width="5.8984375" style="9" customWidth="1"/>
    <col min="10262" max="10262" width="5" style="9" customWidth="1"/>
    <col min="10263" max="10263" width="8.3984375" style="9" customWidth="1"/>
    <col min="10264" max="10264" width="8.59765625" style="9" customWidth="1"/>
    <col min="10265" max="10265" width="6.3984375" style="9" customWidth="1"/>
    <col min="10266" max="10496" width="9" style="9"/>
    <col min="10497" max="10497" width="3.3984375" style="9" customWidth="1"/>
    <col min="10498" max="10498" width="5.3984375" style="9" customWidth="1"/>
    <col min="10499" max="10499" width="5.59765625" style="9" customWidth="1"/>
    <col min="10500" max="10500" width="6" style="9" customWidth="1"/>
    <col min="10501" max="10501" width="5.3984375" style="9" customWidth="1"/>
    <col min="10502" max="10502" width="10" style="9" customWidth="1"/>
    <col min="10503" max="10503" width="3.09765625" style="9" customWidth="1"/>
    <col min="10504" max="10504" width="3.69921875" style="9" customWidth="1"/>
    <col min="10505" max="10505" width="3.3984375" style="9" customWidth="1"/>
    <col min="10506" max="10506" width="6.8984375" style="9" customWidth="1"/>
    <col min="10507" max="10507" width="7.09765625" style="9" customWidth="1"/>
    <col min="10508" max="10508" width="6.09765625" style="9" customWidth="1"/>
    <col min="10509" max="10509" width="7" style="9" customWidth="1"/>
    <col min="10510" max="10510" width="7.59765625" style="9" customWidth="1"/>
    <col min="10511" max="10511" width="3.19921875" style="9" customWidth="1"/>
    <col min="10512" max="10512" width="7.19921875" style="9" customWidth="1"/>
    <col min="10513" max="10513" width="11.59765625" style="9" customWidth="1"/>
    <col min="10514" max="10515" width="11.19921875" style="9" customWidth="1"/>
    <col min="10516" max="10516" width="8.09765625" style="9" customWidth="1"/>
    <col min="10517" max="10517" width="5.8984375" style="9" customWidth="1"/>
    <col min="10518" max="10518" width="5" style="9" customWidth="1"/>
    <col min="10519" max="10519" width="8.3984375" style="9" customWidth="1"/>
    <col min="10520" max="10520" width="8.59765625" style="9" customWidth="1"/>
    <col min="10521" max="10521" width="6.3984375" style="9" customWidth="1"/>
    <col min="10522" max="10752" width="9" style="9"/>
    <col min="10753" max="10753" width="3.3984375" style="9" customWidth="1"/>
    <col min="10754" max="10754" width="5.3984375" style="9" customWidth="1"/>
    <col min="10755" max="10755" width="5.59765625" style="9" customWidth="1"/>
    <col min="10756" max="10756" width="6" style="9" customWidth="1"/>
    <col min="10757" max="10757" width="5.3984375" style="9" customWidth="1"/>
    <col min="10758" max="10758" width="10" style="9" customWidth="1"/>
    <col min="10759" max="10759" width="3.09765625" style="9" customWidth="1"/>
    <col min="10760" max="10760" width="3.69921875" style="9" customWidth="1"/>
    <col min="10761" max="10761" width="3.3984375" style="9" customWidth="1"/>
    <col min="10762" max="10762" width="6.8984375" style="9" customWidth="1"/>
    <col min="10763" max="10763" width="7.09765625" style="9" customWidth="1"/>
    <col min="10764" max="10764" width="6.09765625" style="9" customWidth="1"/>
    <col min="10765" max="10765" width="7" style="9" customWidth="1"/>
    <col min="10766" max="10766" width="7.59765625" style="9" customWidth="1"/>
    <col min="10767" max="10767" width="3.19921875" style="9" customWidth="1"/>
    <col min="10768" max="10768" width="7.19921875" style="9" customWidth="1"/>
    <col min="10769" max="10769" width="11.59765625" style="9" customWidth="1"/>
    <col min="10770" max="10771" width="11.19921875" style="9" customWidth="1"/>
    <col min="10772" max="10772" width="8.09765625" style="9" customWidth="1"/>
    <col min="10773" max="10773" width="5.8984375" style="9" customWidth="1"/>
    <col min="10774" max="10774" width="5" style="9" customWidth="1"/>
    <col min="10775" max="10775" width="8.3984375" style="9" customWidth="1"/>
    <col min="10776" max="10776" width="8.59765625" style="9" customWidth="1"/>
    <col min="10777" max="10777" width="6.3984375" style="9" customWidth="1"/>
    <col min="10778" max="11008" width="9" style="9"/>
    <col min="11009" max="11009" width="3.3984375" style="9" customWidth="1"/>
    <col min="11010" max="11010" width="5.3984375" style="9" customWidth="1"/>
    <col min="11011" max="11011" width="5.59765625" style="9" customWidth="1"/>
    <col min="11012" max="11012" width="6" style="9" customWidth="1"/>
    <col min="11013" max="11013" width="5.3984375" style="9" customWidth="1"/>
    <col min="11014" max="11014" width="10" style="9" customWidth="1"/>
    <col min="11015" max="11015" width="3.09765625" style="9" customWidth="1"/>
    <col min="11016" max="11016" width="3.69921875" style="9" customWidth="1"/>
    <col min="11017" max="11017" width="3.3984375" style="9" customWidth="1"/>
    <col min="11018" max="11018" width="6.8984375" style="9" customWidth="1"/>
    <col min="11019" max="11019" width="7.09765625" style="9" customWidth="1"/>
    <col min="11020" max="11020" width="6.09765625" style="9" customWidth="1"/>
    <col min="11021" max="11021" width="7" style="9" customWidth="1"/>
    <col min="11022" max="11022" width="7.59765625" style="9" customWidth="1"/>
    <col min="11023" max="11023" width="3.19921875" style="9" customWidth="1"/>
    <col min="11024" max="11024" width="7.19921875" style="9" customWidth="1"/>
    <col min="11025" max="11025" width="11.59765625" style="9" customWidth="1"/>
    <col min="11026" max="11027" width="11.19921875" style="9" customWidth="1"/>
    <col min="11028" max="11028" width="8.09765625" style="9" customWidth="1"/>
    <col min="11029" max="11029" width="5.8984375" style="9" customWidth="1"/>
    <col min="11030" max="11030" width="5" style="9" customWidth="1"/>
    <col min="11031" max="11031" width="8.3984375" style="9" customWidth="1"/>
    <col min="11032" max="11032" width="8.59765625" style="9" customWidth="1"/>
    <col min="11033" max="11033" width="6.3984375" style="9" customWidth="1"/>
    <col min="11034" max="11264" width="9" style="9"/>
    <col min="11265" max="11265" width="3.3984375" style="9" customWidth="1"/>
    <col min="11266" max="11266" width="5.3984375" style="9" customWidth="1"/>
    <col min="11267" max="11267" width="5.59765625" style="9" customWidth="1"/>
    <col min="11268" max="11268" width="6" style="9" customWidth="1"/>
    <col min="11269" max="11269" width="5.3984375" style="9" customWidth="1"/>
    <col min="11270" max="11270" width="10" style="9" customWidth="1"/>
    <col min="11271" max="11271" width="3.09765625" style="9" customWidth="1"/>
    <col min="11272" max="11272" width="3.69921875" style="9" customWidth="1"/>
    <col min="11273" max="11273" width="3.3984375" style="9" customWidth="1"/>
    <col min="11274" max="11274" width="6.8984375" style="9" customWidth="1"/>
    <col min="11275" max="11275" width="7.09765625" style="9" customWidth="1"/>
    <col min="11276" max="11276" width="6.09765625" style="9" customWidth="1"/>
    <col min="11277" max="11277" width="7" style="9" customWidth="1"/>
    <col min="11278" max="11278" width="7.59765625" style="9" customWidth="1"/>
    <col min="11279" max="11279" width="3.19921875" style="9" customWidth="1"/>
    <col min="11280" max="11280" width="7.19921875" style="9" customWidth="1"/>
    <col min="11281" max="11281" width="11.59765625" style="9" customWidth="1"/>
    <col min="11282" max="11283" width="11.19921875" style="9" customWidth="1"/>
    <col min="11284" max="11284" width="8.09765625" style="9" customWidth="1"/>
    <col min="11285" max="11285" width="5.8984375" style="9" customWidth="1"/>
    <col min="11286" max="11286" width="5" style="9" customWidth="1"/>
    <col min="11287" max="11287" width="8.3984375" style="9" customWidth="1"/>
    <col min="11288" max="11288" width="8.59765625" style="9" customWidth="1"/>
    <col min="11289" max="11289" width="6.3984375" style="9" customWidth="1"/>
    <col min="11290" max="11520" width="9" style="9"/>
    <col min="11521" max="11521" width="3.3984375" style="9" customWidth="1"/>
    <col min="11522" max="11522" width="5.3984375" style="9" customWidth="1"/>
    <col min="11523" max="11523" width="5.59765625" style="9" customWidth="1"/>
    <col min="11524" max="11524" width="6" style="9" customWidth="1"/>
    <col min="11525" max="11525" width="5.3984375" style="9" customWidth="1"/>
    <col min="11526" max="11526" width="10" style="9" customWidth="1"/>
    <col min="11527" max="11527" width="3.09765625" style="9" customWidth="1"/>
    <col min="11528" max="11528" width="3.69921875" style="9" customWidth="1"/>
    <col min="11529" max="11529" width="3.3984375" style="9" customWidth="1"/>
    <col min="11530" max="11530" width="6.8984375" style="9" customWidth="1"/>
    <col min="11531" max="11531" width="7.09765625" style="9" customWidth="1"/>
    <col min="11532" max="11532" width="6.09765625" style="9" customWidth="1"/>
    <col min="11533" max="11533" width="7" style="9" customWidth="1"/>
    <col min="11534" max="11534" width="7.59765625" style="9" customWidth="1"/>
    <col min="11535" max="11535" width="3.19921875" style="9" customWidth="1"/>
    <col min="11536" max="11536" width="7.19921875" style="9" customWidth="1"/>
    <col min="11537" max="11537" width="11.59765625" style="9" customWidth="1"/>
    <col min="11538" max="11539" width="11.19921875" style="9" customWidth="1"/>
    <col min="11540" max="11540" width="8.09765625" style="9" customWidth="1"/>
    <col min="11541" max="11541" width="5.8984375" style="9" customWidth="1"/>
    <col min="11542" max="11542" width="5" style="9" customWidth="1"/>
    <col min="11543" max="11543" width="8.3984375" style="9" customWidth="1"/>
    <col min="11544" max="11544" width="8.59765625" style="9" customWidth="1"/>
    <col min="11545" max="11545" width="6.3984375" style="9" customWidth="1"/>
    <col min="11546" max="11776" width="9" style="9"/>
    <col min="11777" max="11777" width="3.3984375" style="9" customWidth="1"/>
    <col min="11778" max="11778" width="5.3984375" style="9" customWidth="1"/>
    <col min="11779" max="11779" width="5.59765625" style="9" customWidth="1"/>
    <col min="11780" max="11780" width="6" style="9" customWidth="1"/>
    <col min="11781" max="11781" width="5.3984375" style="9" customWidth="1"/>
    <col min="11782" max="11782" width="10" style="9" customWidth="1"/>
    <col min="11783" max="11783" width="3.09765625" style="9" customWidth="1"/>
    <col min="11784" max="11784" width="3.69921875" style="9" customWidth="1"/>
    <col min="11785" max="11785" width="3.3984375" style="9" customWidth="1"/>
    <col min="11786" max="11786" width="6.8984375" style="9" customWidth="1"/>
    <col min="11787" max="11787" width="7.09765625" style="9" customWidth="1"/>
    <col min="11788" max="11788" width="6.09765625" style="9" customWidth="1"/>
    <col min="11789" max="11789" width="7" style="9" customWidth="1"/>
    <col min="11790" max="11790" width="7.59765625" style="9" customWidth="1"/>
    <col min="11791" max="11791" width="3.19921875" style="9" customWidth="1"/>
    <col min="11792" max="11792" width="7.19921875" style="9" customWidth="1"/>
    <col min="11793" max="11793" width="11.59765625" style="9" customWidth="1"/>
    <col min="11794" max="11795" width="11.19921875" style="9" customWidth="1"/>
    <col min="11796" max="11796" width="8.09765625" style="9" customWidth="1"/>
    <col min="11797" max="11797" width="5.8984375" style="9" customWidth="1"/>
    <col min="11798" max="11798" width="5" style="9" customWidth="1"/>
    <col min="11799" max="11799" width="8.3984375" style="9" customWidth="1"/>
    <col min="11800" max="11800" width="8.59765625" style="9" customWidth="1"/>
    <col min="11801" max="11801" width="6.3984375" style="9" customWidth="1"/>
    <col min="11802" max="12032" width="9" style="9"/>
    <col min="12033" max="12033" width="3.3984375" style="9" customWidth="1"/>
    <col min="12034" max="12034" width="5.3984375" style="9" customWidth="1"/>
    <col min="12035" max="12035" width="5.59765625" style="9" customWidth="1"/>
    <col min="12036" max="12036" width="6" style="9" customWidth="1"/>
    <col min="12037" max="12037" width="5.3984375" style="9" customWidth="1"/>
    <col min="12038" max="12038" width="10" style="9" customWidth="1"/>
    <col min="12039" max="12039" width="3.09765625" style="9" customWidth="1"/>
    <col min="12040" max="12040" width="3.69921875" style="9" customWidth="1"/>
    <col min="12041" max="12041" width="3.3984375" style="9" customWidth="1"/>
    <col min="12042" max="12042" width="6.8984375" style="9" customWidth="1"/>
    <col min="12043" max="12043" width="7.09765625" style="9" customWidth="1"/>
    <col min="12044" max="12044" width="6.09765625" style="9" customWidth="1"/>
    <col min="12045" max="12045" width="7" style="9" customWidth="1"/>
    <col min="12046" max="12046" width="7.59765625" style="9" customWidth="1"/>
    <col min="12047" max="12047" width="3.19921875" style="9" customWidth="1"/>
    <col min="12048" max="12048" width="7.19921875" style="9" customWidth="1"/>
    <col min="12049" max="12049" width="11.59765625" style="9" customWidth="1"/>
    <col min="12050" max="12051" width="11.19921875" style="9" customWidth="1"/>
    <col min="12052" max="12052" width="8.09765625" style="9" customWidth="1"/>
    <col min="12053" max="12053" width="5.8984375" style="9" customWidth="1"/>
    <col min="12054" max="12054" width="5" style="9" customWidth="1"/>
    <col min="12055" max="12055" width="8.3984375" style="9" customWidth="1"/>
    <col min="12056" max="12056" width="8.59765625" style="9" customWidth="1"/>
    <col min="12057" max="12057" width="6.3984375" style="9" customWidth="1"/>
    <col min="12058" max="12288" width="9" style="9"/>
    <col min="12289" max="12289" width="3.3984375" style="9" customWidth="1"/>
    <col min="12290" max="12290" width="5.3984375" style="9" customWidth="1"/>
    <col min="12291" max="12291" width="5.59765625" style="9" customWidth="1"/>
    <col min="12292" max="12292" width="6" style="9" customWidth="1"/>
    <col min="12293" max="12293" width="5.3984375" style="9" customWidth="1"/>
    <col min="12294" max="12294" width="10" style="9" customWidth="1"/>
    <col min="12295" max="12295" width="3.09765625" style="9" customWidth="1"/>
    <col min="12296" max="12296" width="3.69921875" style="9" customWidth="1"/>
    <col min="12297" max="12297" width="3.3984375" style="9" customWidth="1"/>
    <col min="12298" max="12298" width="6.8984375" style="9" customWidth="1"/>
    <col min="12299" max="12299" width="7.09765625" style="9" customWidth="1"/>
    <col min="12300" max="12300" width="6.09765625" style="9" customWidth="1"/>
    <col min="12301" max="12301" width="7" style="9" customWidth="1"/>
    <col min="12302" max="12302" width="7.59765625" style="9" customWidth="1"/>
    <col min="12303" max="12303" width="3.19921875" style="9" customWidth="1"/>
    <col min="12304" max="12304" width="7.19921875" style="9" customWidth="1"/>
    <col min="12305" max="12305" width="11.59765625" style="9" customWidth="1"/>
    <col min="12306" max="12307" width="11.19921875" style="9" customWidth="1"/>
    <col min="12308" max="12308" width="8.09765625" style="9" customWidth="1"/>
    <col min="12309" max="12309" width="5.8984375" style="9" customWidth="1"/>
    <col min="12310" max="12310" width="5" style="9" customWidth="1"/>
    <col min="12311" max="12311" width="8.3984375" style="9" customWidth="1"/>
    <col min="12312" max="12312" width="8.59765625" style="9" customWidth="1"/>
    <col min="12313" max="12313" width="6.3984375" style="9" customWidth="1"/>
    <col min="12314" max="12544" width="9" style="9"/>
    <col min="12545" max="12545" width="3.3984375" style="9" customWidth="1"/>
    <col min="12546" max="12546" width="5.3984375" style="9" customWidth="1"/>
    <col min="12547" max="12547" width="5.59765625" style="9" customWidth="1"/>
    <col min="12548" max="12548" width="6" style="9" customWidth="1"/>
    <col min="12549" max="12549" width="5.3984375" style="9" customWidth="1"/>
    <col min="12550" max="12550" width="10" style="9" customWidth="1"/>
    <col min="12551" max="12551" width="3.09765625" style="9" customWidth="1"/>
    <col min="12552" max="12552" width="3.69921875" style="9" customWidth="1"/>
    <col min="12553" max="12553" width="3.3984375" style="9" customWidth="1"/>
    <col min="12554" max="12554" width="6.8984375" style="9" customWidth="1"/>
    <col min="12555" max="12555" width="7.09765625" style="9" customWidth="1"/>
    <col min="12556" max="12556" width="6.09765625" style="9" customWidth="1"/>
    <col min="12557" max="12557" width="7" style="9" customWidth="1"/>
    <col min="12558" max="12558" width="7.59765625" style="9" customWidth="1"/>
    <col min="12559" max="12559" width="3.19921875" style="9" customWidth="1"/>
    <col min="12560" max="12560" width="7.19921875" style="9" customWidth="1"/>
    <col min="12561" max="12561" width="11.59765625" style="9" customWidth="1"/>
    <col min="12562" max="12563" width="11.19921875" style="9" customWidth="1"/>
    <col min="12564" max="12564" width="8.09765625" style="9" customWidth="1"/>
    <col min="12565" max="12565" width="5.8984375" style="9" customWidth="1"/>
    <col min="12566" max="12566" width="5" style="9" customWidth="1"/>
    <col min="12567" max="12567" width="8.3984375" style="9" customWidth="1"/>
    <col min="12568" max="12568" width="8.59765625" style="9" customWidth="1"/>
    <col min="12569" max="12569" width="6.3984375" style="9" customWidth="1"/>
    <col min="12570" max="12800" width="9" style="9"/>
    <col min="12801" max="12801" width="3.3984375" style="9" customWidth="1"/>
    <col min="12802" max="12802" width="5.3984375" style="9" customWidth="1"/>
    <col min="12803" max="12803" width="5.59765625" style="9" customWidth="1"/>
    <col min="12804" max="12804" width="6" style="9" customWidth="1"/>
    <col min="12805" max="12805" width="5.3984375" style="9" customWidth="1"/>
    <col min="12806" max="12806" width="10" style="9" customWidth="1"/>
    <col min="12807" max="12807" width="3.09765625" style="9" customWidth="1"/>
    <col min="12808" max="12808" width="3.69921875" style="9" customWidth="1"/>
    <col min="12809" max="12809" width="3.3984375" style="9" customWidth="1"/>
    <col min="12810" max="12810" width="6.8984375" style="9" customWidth="1"/>
    <col min="12811" max="12811" width="7.09765625" style="9" customWidth="1"/>
    <col min="12812" max="12812" width="6.09765625" style="9" customWidth="1"/>
    <col min="12813" max="12813" width="7" style="9" customWidth="1"/>
    <col min="12814" max="12814" width="7.59765625" style="9" customWidth="1"/>
    <col min="12815" max="12815" width="3.19921875" style="9" customWidth="1"/>
    <col min="12816" max="12816" width="7.19921875" style="9" customWidth="1"/>
    <col min="12817" max="12817" width="11.59765625" style="9" customWidth="1"/>
    <col min="12818" max="12819" width="11.19921875" style="9" customWidth="1"/>
    <col min="12820" max="12820" width="8.09765625" style="9" customWidth="1"/>
    <col min="12821" max="12821" width="5.8984375" style="9" customWidth="1"/>
    <col min="12822" max="12822" width="5" style="9" customWidth="1"/>
    <col min="12823" max="12823" width="8.3984375" style="9" customWidth="1"/>
    <col min="12824" max="12824" width="8.59765625" style="9" customWidth="1"/>
    <col min="12825" max="12825" width="6.3984375" style="9" customWidth="1"/>
    <col min="12826" max="13056" width="9" style="9"/>
    <col min="13057" max="13057" width="3.3984375" style="9" customWidth="1"/>
    <col min="13058" max="13058" width="5.3984375" style="9" customWidth="1"/>
    <col min="13059" max="13059" width="5.59765625" style="9" customWidth="1"/>
    <col min="13060" max="13060" width="6" style="9" customWidth="1"/>
    <col min="13061" max="13061" width="5.3984375" style="9" customWidth="1"/>
    <col min="13062" max="13062" width="10" style="9" customWidth="1"/>
    <col min="13063" max="13063" width="3.09765625" style="9" customWidth="1"/>
    <col min="13064" max="13064" width="3.69921875" style="9" customWidth="1"/>
    <col min="13065" max="13065" width="3.3984375" style="9" customWidth="1"/>
    <col min="13066" max="13066" width="6.8984375" style="9" customWidth="1"/>
    <col min="13067" max="13067" width="7.09765625" style="9" customWidth="1"/>
    <col min="13068" max="13068" width="6.09765625" style="9" customWidth="1"/>
    <col min="13069" max="13069" width="7" style="9" customWidth="1"/>
    <col min="13070" max="13070" width="7.59765625" style="9" customWidth="1"/>
    <col min="13071" max="13071" width="3.19921875" style="9" customWidth="1"/>
    <col min="13072" max="13072" width="7.19921875" style="9" customWidth="1"/>
    <col min="13073" max="13073" width="11.59765625" style="9" customWidth="1"/>
    <col min="13074" max="13075" width="11.19921875" style="9" customWidth="1"/>
    <col min="13076" max="13076" width="8.09765625" style="9" customWidth="1"/>
    <col min="13077" max="13077" width="5.8984375" style="9" customWidth="1"/>
    <col min="13078" max="13078" width="5" style="9" customWidth="1"/>
    <col min="13079" max="13079" width="8.3984375" style="9" customWidth="1"/>
    <col min="13080" max="13080" width="8.59765625" style="9" customWidth="1"/>
    <col min="13081" max="13081" width="6.3984375" style="9" customWidth="1"/>
    <col min="13082" max="13312" width="9" style="9"/>
    <col min="13313" max="13313" width="3.3984375" style="9" customWidth="1"/>
    <col min="13314" max="13314" width="5.3984375" style="9" customWidth="1"/>
    <col min="13315" max="13315" width="5.59765625" style="9" customWidth="1"/>
    <col min="13316" max="13316" width="6" style="9" customWidth="1"/>
    <col min="13317" max="13317" width="5.3984375" style="9" customWidth="1"/>
    <col min="13318" max="13318" width="10" style="9" customWidth="1"/>
    <col min="13319" max="13319" width="3.09765625" style="9" customWidth="1"/>
    <col min="13320" max="13320" width="3.69921875" style="9" customWidth="1"/>
    <col min="13321" max="13321" width="3.3984375" style="9" customWidth="1"/>
    <col min="13322" max="13322" width="6.8984375" style="9" customWidth="1"/>
    <col min="13323" max="13323" width="7.09765625" style="9" customWidth="1"/>
    <col min="13324" max="13324" width="6.09765625" style="9" customWidth="1"/>
    <col min="13325" max="13325" width="7" style="9" customWidth="1"/>
    <col min="13326" max="13326" width="7.59765625" style="9" customWidth="1"/>
    <col min="13327" max="13327" width="3.19921875" style="9" customWidth="1"/>
    <col min="13328" max="13328" width="7.19921875" style="9" customWidth="1"/>
    <col min="13329" max="13329" width="11.59765625" style="9" customWidth="1"/>
    <col min="13330" max="13331" width="11.19921875" style="9" customWidth="1"/>
    <col min="13332" max="13332" width="8.09765625" style="9" customWidth="1"/>
    <col min="13333" max="13333" width="5.8984375" style="9" customWidth="1"/>
    <col min="13334" max="13334" width="5" style="9" customWidth="1"/>
    <col min="13335" max="13335" width="8.3984375" style="9" customWidth="1"/>
    <col min="13336" max="13336" width="8.59765625" style="9" customWidth="1"/>
    <col min="13337" max="13337" width="6.3984375" style="9" customWidth="1"/>
    <col min="13338" max="13568" width="9" style="9"/>
    <col min="13569" max="13569" width="3.3984375" style="9" customWidth="1"/>
    <col min="13570" max="13570" width="5.3984375" style="9" customWidth="1"/>
    <col min="13571" max="13571" width="5.59765625" style="9" customWidth="1"/>
    <col min="13572" max="13572" width="6" style="9" customWidth="1"/>
    <col min="13573" max="13573" width="5.3984375" style="9" customWidth="1"/>
    <col min="13574" max="13574" width="10" style="9" customWidth="1"/>
    <col min="13575" max="13575" width="3.09765625" style="9" customWidth="1"/>
    <col min="13576" max="13576" width="3.69921875" style="9" customWidth="1"/>
    <col min="13577" max="13577" width="3.3984375" style="9" customWidth="1"/>
    <col min="13578" max="13578" width="6.8984375" style="9" customWidth="1"/>
    <col min="13579" max="13579" width="7.09765625" style="9" customWidth="1"/>
    <col min="13580" max="13580" width="6.09765625" style="9" customWidth="1"/>
    <col min="13581" max="13581" width="7" style="9" customWidth="1"/>
    <col min="13582" max="13582" width="7.59765625" style="9" customWidth="1"/>
    <col min="13583" max="13583" width="3.19921875" style="9" customWidth="1"/>
    <col min="13584" max="13584" width="7.19921875" style="9" customWidth="1"/>
    <col min="13585" max="13585" width="11.59765625" style="9" customWidth="1"/>
    <col min="13586" max="13587" width="11.19921875" style="9" customWidth="1"/>
    <col min="13588" max="13588" width="8.09765625" style="9" customWidth="1"/>
    <col min="13589" max="13589" width="5.8984375" style="9" customWidth="1"/>
    <col min="13590" max="13590" width="5" style="9" customWidth="1"/>
    <col min="13591" max="13591" width="8.3984375" style="9" customWidth="1"/>
    <col min="13592" max="13592" width="8.59765625" style="9" customWidth="1"/>
    <col min="13593" max="13593" width="6.3984375" style="9" customWidth="1"/>
    <col min="13594" max="13824" width="9" style="9"/>
    <col min="13825" max="13825" width="3.3984375" style="9" customWidth="1"/>
    <col min="13826" max="13826" width="5.3984375" style="9" customWidth="1"/>
    <col min="13827" max="13827" width="5.59765625" style="9" customWidth="1"/>
    <col min="13828" max="13828" width="6" style="9" customWidth="1"/>
    <col min="13829" max="13829" width="5.3984375" style="9" customWidth="1"/>
    <col min="13830" max="13830" width="10" style="9" customWidth="1"/>
    <col min="13831" max="13831" width="3.09765625" style="9" customWidth="1"/>
    <col min="13832" max="13832" width="3.69921875" style="9" customWidth="1"/>
    <col min="13833" max="13833" width="3.3984375" style="9" customWidth="1"/>
    <col min="13834" max="13834" width="6.8984375" style="9" customWidth="1"/>
    <col min="13835" max="13835" width="7.09765625" style="9" customWidth="1"/>
    <col min="13836" max="13836" width="6.09765625" style="9" customWidth="1"/>
    <col min="13837" max="13837" width="7" style="9" customWidth="1"/>
    <col min="13838" max="13838" width="7.59765625" style="9" customWidth="1"/>
    <col min="13839" max="13839" width="3.19921875" style="9" customWidth="1"/>
    <col min="13840" max="13840" width="7.19921875" style="9" customWidth="1"/>
    <col min="13841" max="13841" width="11.59765625" style="9" customWidth="1"/>
    <col min="13842" max="13843" width="11.19921875" style="9" customWidth="1"/>
    <col min="13844" max="13844" width="8.09765625" style="9" customWidth="1"/>
    <col min="13845" max="13845" width="5.8984375" style="9" customWidth="1"/>
    <col min="13846" max="13846" width="5" style="9" customWidth="1"/>
    <col min="13847" max="13847" width="8.3984375" style="9" customWidth="1"/>
    <col min="13848" max="13848" width="8.59765625" style="9" customWidth="1"/>
    <col min="13849" max="13849" width="6.3984375" style="9" customWidth="1"/>
    <col min="13850" max="14080" width="9" style="9"/>
    <col min="14081" max="14081" width="3.3984375" style="9" customWidth="1"/>
    <col min="14082" max="14082" width="5.3984375" style="9" customWidth="1"/>
    <col min="14083" max="14083" width="5.59765625" style="9" customWidth="1"/>
    <col min="14084" max="14084" width="6" style="9" customWidth="1"/>
    <col min="14085" max="14085" width="5.3984375" style="9" customWidth="1"/>
    <col min="14086" max="14086" width="10" style="9" customWidth="1"/>
    <col min="14087" max="14087" width="3.09765625" style="9" customWidth="1"/>
    <col min="14088" max="14088" width="3.69921875" style="9" customWidth="1"/>
    <col min="14089" max="14089" width="3.3984375" style="9" customWidth="1"/>
    <col min="14090" max="14090" width="6.8984375" style="9" customWidth="1"/>
    <col min="14091" max="14091" width="7.09765625" style="9" customWidth="1"/>
    <col min="14092" max="14092" width="6.09765625" style="9" customWidth="1"/>
    <col min="14093" max="14093" width="7" style="9" customWidth="1"/>
    <col min="14094" max="14094" width="7.59765625" style="9" customWidth="1"/>
    <col min="14095" max="14095" width="3.19921875" style="9" customWidth="1"/>
    <col min="14096" max="14096" width="7.19921875" style="9" customWidth="1"/>
    <col min="14097" max="14097" width="11.59765625" style="9" customWidth="1"/>
    <col min="14098" max="14099" width="11.19921875" style="9" customWidth="1"/>
    <col min="14100" max="14100" width="8.09765625" style="9" customWidth="1"/>
    <col min="14101" max="14101" width="5.8984375" style="9" customWidth="1"/>
    <col min="14102" max="14102" width="5" style="9" customWidth="1"/>
    <col min="14103" max="14103" width="8.3984375" style="9" customWidth="1"/>
    <col min="14104" max="14104" width="8.59765625" style="9" customWidth="1"/>
    <col min="14105" max="14105" width="6.3984375" style="9" customWidth="1"/>
    <col min="14106" max="14336" width="9" style="9"/>
    <col min="14337" max="14337" width="3.3984375" style="9" customWidth="1"/>
    <col min="14338" max="14338" width="5.3984375" style="9" customWidth="1"/>
    <col min="14339" max="14339" width="5.59765625" style="9" customWidth="1"/>
    <col min="14340" max="14340" width="6" style="9" customWidth="1"/>
    <col min="14341" max="14341" width="5.3984375" style="9" customWidth="1"/>
    <col min="14342" max="14342" width="10" style="9" customWidth="1"/>
    <col min="14343" max="14343" width="3.09765625" style="9" customWidth="1"/>
    <col min="14344" max="14344" width="3.69921875" style="9" customWidth="1"/>
    <col min="14345" max="14345" width="3.3984375" style="9" customWidth="1"/>
    <col min="14346" max="14346" width="6.8984375" style="9" customWidth="1"/>
    <col min="14347" max="14347" width="7.09765625" style="9" customWidth="1"/>
    <col min="14348" max="14348" width="6.09765625" style="9" customWidth="1"/>
    <col min="14349" max="14349" width="7" style="9" customWidth="1"/>
    <col min="14350" max="14350" width="7.59765625" style="9" customWidth="1"/>
    <col min="14351" max="14351" width="3.19921875" style="9" customWidth="1"/>
    <col min="14352" max="14352" width="7.19921875" style="9" customWidth="1"/>
    <col min="14353" max="14353" width="11.59765625" style="9" customWidth="1"/>
    <col min="14354" max="14355" width="11.19921875" style="9" customWidth="1"/>
    <col min="14356" max="14356" width="8.09765625" style="9" customWidth="1"/>
    <col min="14357" max="14357" width="5.8984375" style="9" customWidth="1"/>
    <col min="14358" max="14358" width="5" style="9" customWidth="1"/>
    <col min="14359" max="14359" width="8.3984375" style="9" customWidth="1"/>
    <col min="14360" max="14360" width="8.59765625" style="9" customWidth="1"/>
    <col min="14361" max="14361" width="6.3984375" style="9" customWidth="1"/>
    <col min="14362" max="14592" width="9" style="9"/>
    <col min="14593" max="14593" width="3.3984375" style="9" customWidth="1"/>
    <col min="14594" max="14594" width="5.3984375" style="9" customWidth="1"/>
    <col min="14595" max="14595" width="5.59765625" style="9" customWidth="1"/>
    <col min="14596" max="14596" width="6" style="9" customWidth="1"/>
    <col min="14597" max="14597" width="5.3984375" style="9" customWidth="1"/>
    <col min="14598" max="14598" width="10" style="9" customWidth="1"/>
    <col min="14599" max="14599" width="3.09765625" style="9" customWidth="1"/>
    <col min="14600" max="14600" width="3.69921875" style="9" customWidth="1"/>
    <col min="14601" max="14601" width="3.3984375" style="9" customWidth="1"/>
    <col min="14602" max="14602" width="6.8984375" style="9" customWidth="1"/>
    <col min="14603" max="14603" width="7.09765625" style="9" customWidth="1"/>
    <col min="14604" max="14604" width="6.09765625" style="9" customWidth="1"/>
    <col min="14605" max="14605" width="7" style="9" customWidth="1"/>
    <col min="14606" max="14606" width="7.59765625" style="9" customWidth="1"/>
    <col min="14607" max="14607" width="3.19921875" style="9" customWidth="1"/>
    <col min="14608" max="14608" width="7.19921875" style="9" customWidth="1"/>
    <col min="14609" max="14609" width="11.59765625" style="9" customWidth="1"/>
    <col min="14610" max="14611" width="11.19921875" style="9" customWidth="1"/>
    <col min="14612" max="14612" width="8.09765625" style="9" customWidth="1"/>
    <col min="14613" max="14613" width="5.8984375" style="9" customWidth="1"/>
    <col min="14614" max="14614" width="5" style="9" customWidth="1"/>
    <col min="14615" max="14615" width="8.3984375" style="9" customWidth="1"/>
    <col min="14616" max="14616" width="8.59765625" style="9" customWidth="1"/>
    <col min="14617" max="14617" width="6.3984375" style="9" customWidth="1"/>
    <col min="14618" max="14848" width="9" style="9"/>
    <col min="14849" max="14849" width="3.3984375" style="9" customWidth="1"/>
    <col min="14850" max="14850" width="5.3984375" style="9" customWidth="1"/>
    <col min="14851" max="14851" width="5.59765625" style="9" customWidth="1"/>
    <col min="14852" max="14852" width="6" style="9" customWidth="1"/>
    <col min="14853" max="14853" width="5.3984375" style="9" customWidth="1"/>
    <col min="14854" max="14854" width="10" style="9" customWidth="1"/>
    <col min="14855" max="14855" width="3.09765625" style="9" customWidth="1"/>
    <col min="14856" max="14856" width="3.69921875" style="9" customWidth="1"/>
    <col min="14857" max="14857" width="3.3984375" style="9" customWidth="1"/>
    <col min="14858" max="14858" width="6.8984375" style="9" customWidth="1"/>
    <col min="14859" max="14859" width="7.09765625" style="9" customWidth="1"/>
    <col min="14860" max="14860" width="6.09765625" style="9" customWidth="1"/>
    <col min="14861" max="14861" width="7" style="9" customWidth="1"/>
    <col min="14862" max="14862" width="7.59765625" style="9" customWidth="1"/>
    <col min="14863" max="14863" width="3.19921875" style="9" customWidth="1"/>
    <col min="14864" max="14864" width="7.19921875" style="9" customWidth="1"/>
    <col min="14865" max="14865" width="11.59765625" style="9" customWidth="1"/>
    <col min="14866" max="14867" width="11.19921875" style="9" customWidth="1"/>
    <col min="14868" max="14868" width="8.09765625" style="9" customWidth="1"/>
    <col min="14869" max="14869" width="5.8984375" style="9" customWidth="1"/>
    <col min="14870" max="14870" width="5" style="9" customWidth="1"/>
    <col min="14871" max="14871" width="8.3984375" style="9" customWidth="1"/>
    <col min="14872" max="14872" width="8.59765625" style="9" customWidth="1"/>
    <col min="14873" max="14873" width="6.3984375" style="9" customWidth="1"/>
    <col min="14874" max="15104" width="9" style="9"/>
    <col min="15105" max="15105" width="3.3984375" style="9" customWidth="1"/>
    <col min="15106" max="15106" width="5.3984375" style="9" customWidth="1"/>
    <col min="15107" max="15107" width="5.59765625" style="9" customWidth="1"/>
    <col min="15108" max="15108" width="6" style="9" customWidth="1"/>
    <col min="15109" max="15109" width="5.3984375" style="9" customWidth="1"/>
    <col min="15110" max="15110" width="10" style="9" customWidth="1"/>
    <col min="15111" max="15111" width="3.09765625" style="9" customWidth="1"/>
    <col min="15112" max="15112" width="3.69921875" style="9" customWidth="1"/>
    <col min="15113" max="15113" width="3.3984375" style="9" customWidth="1"/>
    <col min="15114" max="15114" width="6.8984375" style="9" customWidth="1"/>
    <col min="15115" max="15115" width="7.09765625" style="9" customWidth="1"/>
    <col min="15116" max="15116" width="6.09765625" style="9" customWidth="1"/>
    <col min="15117" max="15117" width="7" style="9" customWidth="1"/>
    <col min="15118" max="15118" width="7.59765625" style="9" customWidth="1"/>
    <col min="15119" max="15119" width="3.19921875" style="9" customWidth="1"/>
    <col min="15120" max="15120" width="7.19921875" style="9" customWidth="1"/>
    <col min="15121" max="15121" width="11.59765625" style="9" customWidth="1"/>
    <col min="15122" max="15123" width="11.19921875" style="9" customWidth="1"/>
    <col min="15124" max="15124" width="8.09765625" style="9" customWidth="1"/>
    <col min="15125" max="15125" width="5.8984375" style="9" customWidth="1"/>
    <col min="15126" max="15126" width="5" style="9" customWidth="1"/>
    <col min="15127" max="15127" width="8.3984375" style="9" customWidth="1"/>
    <col min="15128" max="15128" width="8.59765625" style="9" customWidth="1"/>
    <col min="15129" max="15129" width="6.3984375" style="9" customWidth="1"/>
    <col min="15130" max="15360" width="9" style="9"/>
    <col min="15361" max="15361" width="3.3984375" style="9" customWidth="1"/>
    <col min="15362" max="15362" width="5.3984375" style="9" customWidth="1"/>
    <col min="15363" max="15363" width="5.59765625" style="9" customWidth="1"/>
    <col min="15364" max="15364" width="6" style="9" customWidth="1"/>
    <col min="15365" max="15365" width="5.3984375" style="9" customWidth="1"/>
    <col min="15366" max="15366" width="10" style="9" customWidth="1"/>
    <col min="15367" max="15367" width="3.09765625" style="9" customWidth="1"/>
    <col min="15368" max="15368" width="3.69921875" style="9" customWidth="1"/>
    <col min="15369" max="15369" width="3.3984375" style="9" customWidth="1"/>
    <col min="15370" max="15370" width="6.8984375" style="9" customWidth="1"/>
    <col min="15371" max="15371" width="7.09765625" style="9" customWidth="1"/>
    <col min="15372" max="15372" width="6.09765625" style="9" customWidth="1"/>
    <col min="15373" max="15373" width="7" style="9" customWidth="1"/>
    <col min="15374" max="15374" width="7.59765625" style="9" customWidth="1"/>
    <col min="15375" max="15375" width="3.19921875" style="9" customWidth="1"/>
    <col min="15376" max="15376" width="7.19921875" style="9" customWidth="1"/>
    <col min="15377" max="15377" width="11.59765625" style="9" customWidth="1"/>
    <col min="15378" max="15379" width="11.19921875" style="9" customWidth="1"/>
    <col min="15380" max="15380" width="8.09765625" style="9" customWidth="1"/>
    <col min="15381" max="15381" width="5.8984375" style="9" customWidth="1"/>
    <col min="15382" max="15382" width="5" style="9" customWidth="1"/>
    <col min="15383" max="15383" width="8.3984375" style="9" customWidth="1"/>
    <col min="15384" max="15384" width="8.59765625" style="9" customWidth="1"/>
    <col min="15385" max="15385" width="6.3984375" style="9" customWidth="1"/>
    <col min="15386" max="15616" width="9" style="9"/>
    <col min="15617" max="15617" width="3.3984375" style="9" customWidth="1"/>
    <col min="15618" max="15618" width="5.3984375" style="9" customWidth="1"/>
    <col min="15619" max="15619" width="5.59765625" style="9" customWidth="1"/>
    <col min="15620" max="15620" width="6" style="9" customWidth="1"/>
    <col min="15621" max="15621" width="5.3984375" style="9" customWidth="1"/>
    <col min="15622" max="15622" width="10" style="9" customWidth="1"/>
    <col min="15623" max="15623" width="3.09765625" style="9" customWidth="1"/>
    <col min="15624" max="15624" width="3.69921875" style="9" customWidth="1"/>
    <col min="15625" max="15625" width="3.3984375" style="9" customWidth="1"/>
    <col min="15626" max="15626" width="6.8984375" style="9" customWidth="1"/>
    <col min="15627" max="15627" width="7.09765625" style="9" customWidth="1"/>
    <col min="15628" max="15628" width="6.09765625" style="9" customWidth="1"/>
    <col min="15629" max="15629" width="7" style="9" customWidth="1"/>
    <col min="15630" max="15630" width="7.59765625" style="9" customWidth="1"/>
    <col min="15631" max="15631" width="3.19921875" style="9" customWidth="1"/>
    <col min="15632" max="15632" width="7.19921875" style="9" customWidth="1"/>
    <col min="15633" max="15633" width="11.59765625" style="9" customWidth="1"/>
    <col min="15634" max="15635" width="11.19921875" style="9" customWidth="1"/>
    <col min="15636" max="15636" width="8.09765625" style="9" customWidth="1"/>
    <col min="15637" max="15637" width="5.8984375" style="9" customWidth="1"/>
    <col min="15638" max="15638" width="5" style="9" customWidth="1"/>
    <col min="15639" max="15639" width="8.3984375" style="9" customWidth="1"/>
    <col min="15640" max="15640" width="8.59765625" style="9" customWidth="1"/>
    <col min="15641" max="15641" width="6.3984375" style="9" customWidth="1"/>
    <col min="15642" max="15872" width="9" style="9"/>
    <col min="15873" max="15873" width="3.3984375" style="9" customWidth="1"/>
    <col min="15874" max="15874" width="5.3984375" style="9" customWidth="1"/>
    <col min="15875" max="15875" width="5.59765625" style="9" customWidth="1"/>
    <col min="15876" max="15876" width="6" style="9" customWidth="1"/>
    <col min="15877" max="15877" width="5.3984375" style="9" customWidth="1"/>
    <col min="15878" max="15878" width="10" style="9" customWidth="1"/>
    <col min="15879" max="15879" width="3.09765625" style="9" customWidth="1"/>
    <col min="15880" max="15880" width="3.69921875" style="9" customWidth="1"/>
    <col min="15881" max="15881" width="3.3984375" style="9" customWidth="1"/>
    <col min="15882" max="15882" width="6.8984375" style="9" customWidth="1"/>
    <col min="15883" max="15883" width="7.09765625" style="9" customWidth="1"/>
    <col min="15884" max="15884" width="6.09765625" style="9" customWidth="1"/>
    <col min="15885" max="15885" width="7" style="9" customWidth="1"/>
    <col min="15886" max="15886" width="7.59765625" style="9" customWidth="1"/>
    <col min="15887" max="15887" width="3.19921875" style="9" customWidth="1"/>
    <col min="15888" max="15888" width="7.19921875" style="9" customWidth="1"/>
    <col min="15889" max="15889" width="11.59765625" style="9" customWidth="1"/>
    <col min="15890" max="15891" width="11.19921875" style="9" customWidth="1"/>
    <col min="15892" max="15892" width="8.09765625" style="9" customWidth="1"/>
    <col min="15893" max="15893" width="5.8984375" style="9" customWidth="1"/>
    <col min="15894" max="15894" width="5" style="9" customWidth="1"/>
    <col min="15895" max="15895" width="8.3984375" style="9" customWidth="1"/>
    <col min="15896" max="15896" width="8.59765625" style="9" customWidth="1"/>
    <col min="15897" max="15897" width="6.3984375" style="9" customWidth="1"/>
    <col min="15898" max="16128" width="9" style="9"/>
    <col min="16129" max="16129" width="3.3984375" style="9" customWidth="1"/>
    <col min="16130" max="16130" width="5.3984375" style="9" customWidth="1"/>
    <col min="16131" max="16131" width="5.59765625" style="9" customWidth="1"/>
    <col min="16132" max="16132" width="6" style="9" customWidth="1"/>
    <col min="16133" max="16133" width="5.3984375" style="9" customWidth="1"/>
    <col min="16134" max="16134" width="10" style="9" customWidth="1"/>
    <col min="16135" max="16135" width="3.09765625" style="9" customWidth="1"/>
    <col min="16136" max="16136" width="3.69921875" style="9" customWidth="1"/>
    <col min="16137" max="16137" width="3.3984375" style="9" customWidth="1"/>
    <col min="16138" max="16138" width="6.8984375" style="9" customWidth="1"/>
    <col min="16139" max="16139" width="7.09765625" style="9" customWidth="1"/>
    <col min="16140" max="16140" width="6.09765625" style="9" customWidth="1"/>
    <col min="16141" max="16141" width="7" style="9" customWidth="1"/>
    <col min="16142" max="16142" width="7.59765625" style="9" customWidth="1"/>
    <col min="16143" max="16143" width="3.19921875" style="9" customWidth="1"/>
    <col min="16144" max="16144" width="7.19921875" style="9" customWidth="1"/>
    <col min="16145" max="16145" width="11.59765625" style="9" customWidth="1"/>
    <col min="16146" max="16147" width="11.19921875" style="9" customWidth="1"/>
    <col min="16148" max="16148" width="8.09765625" style="9" customWidth="1"/>
    <col min="16149" max="16149" width="5.8984375" style="9" customWidth="1"/>
    <col min="16150" max="16150" width="5" style="9" customWidth="1"/>
    <col min="16151" max="16151" width="8.3984375" style="9" customWidth="1"/>
    <col min="16152" max="16152" width="8.59765625" style="9" customWidth="1"/>
    <col min="16153" max="16153" width="6.3984375" style="9" customWidth="1"/>
    <col min="16154" max="16384" width="9" style="9"/>
  </cols>
  <sheetData>
    <row r="1" spans="1:26" s="2" customFormat="1" ht="28.8" x14ac:dyDescent="0.75">
      <c r="A1" s="1"/>
      <c r="F1" s="3"/>
      <c r="J1" s="4" t="s">
        <v>490</v>
      </c>
      <c r="K1" s="4"/>
      <c r="L1" s="163"/>
      <c r="M1" s="163"/>
      <c r="N1" s="163"/>
      <c r="X1" s="164" t="s">
        <v>29</v>
      </c>
      <c r="Y1" s="163"/>
      <c r="Z1" s="5"/>
    </row>
    <row r="2" spans="1:26" s="1" customFormat="1" ht="23.4" x14ac:dyDescent="0.6">
      <c r="A2" s="163" t="s">
        <v>0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5"/>
    </row>
    <row r="3" spans="1:26" s="1" customFormat="1" ht="23.4" x14ac:dyDescent="0.6">
      <c r="A3" s="163" t="s">
        <v>30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5"/>
    </row>
    <row r="4" spans="1:26" s="1" customFormat="1" ht="9" customHeight="1" x14ac:dyDescent="0.6">
      <c r="A4" s="6"/>
      <c r="B4" s="6"/>
      <c r="C4" s="6"/>
      <c r="D4" s="6"/>
      <c r="E4" s="6"/>
      <c r="F4" s="7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8"/>
      <c r="Z4" s="5"/>
    </row>
    <row r="5" spans="1:26" ht="21" customHeight="1" x14ac:dyDescent="0.5">
      <c r="B5" s="10" t="s">
        <v>48</v>
      </c>
    </row>
    <row r="6" spans="1:26" x14ac:dyDescent="0.5">
      <c r="A6" s="165" t="s">
        <v>1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7"/>
      <c r="O6" s="168" t="s">
        <v>2</v>
      </c>
      <c r="P6" s="169"/>
      <c r="Q6" s="169"/>
      <c r="R6" s="169"/>
      <c r="S6" s="169"/>
      <c r="T6" s="169"/>
      <c r="U6" s="169"/>
      <c r="V6" s="169"/>
      <c r="W6" s="169"/>
      <c r="X6" s="169"/>
      <c r="Y6" s="170"/>
    </row>
    <row r="7" spans="1:26" ht="18.75" customHeight="1" x14ac:dyDescent="0.5">
      <c r="A7" s="171" t="s">
        <v>3</v>
      </c>
      <c r="B7" s="171" t="s">
        <v>4</v>
      </c>
      <c r="C7" s="174" t="s">
        <v>5</v>
      </c>
      <c r="D7" s="177" t="s">
        <v>6</v>
      </c>
      <c r="E7" s="177"/>
      <c r="F7" s="171" t="s">
        <v>7</v>
      </c>
      <c r="G7" s="178" t="s">
        <v>8</v>
      </c>
      <c r="H7" s="179"/>
      <c r="I7" s="180"/>
      <c r="J7" s="187" t="s">
        <v>9</v>
      </c>
      <c r="K7" s="188"/>
      <c r="L7" s="188"/>
      <c r="M7" s="188"/>
      <c r="N7" s="188"/>
      <c r="O7" s="171" t="s">
        <v>3</v>
      </c>
      <c r="P7" s="171" t="s">
        <v>10</v>
      </c>
      <c r="Q7" s="171" t="s">
        <v>11</v>
      </c>
      <c r="R7" s="171" t="s">
        <v>12</v>
      </c>
      <c r="S7" s="171" t="s">
        <v>13</v>
      </c>
      <c r="T7" s="178" t="s">
        <v>14</v>
      </c>
      <c r="U7" s="179"/>
      <c r="V7" s="179"/>
      <c r="W7" s="180"/>
      <c r="X7" s="171" t="s">
        <v>15</v>
      </c>
      <c r="Y7" s="181" t="s">
        <v>16</v>
      </c>
    </row>
    <row r="8" spans="1:26" ht="18.75" customHeight="1" x14ac:dyDescent="0.5">
      <c r="A8" s="172"/>
      <c r="B8" s="172"/>
      <c r="C8" s="175"/>
      <c r="D8" s="172" t="s">
        <v>17</v>
      </c>
      <c r="E8" s="172" t="s">
        <v>18</v>
      </c>
      <c r="F8" s="172"/>
      <c r="G8" s="184" t="s">
        <v>19</v>
      </c>
      <c r="H8" s="184" t="s">
        <v>20</v>
      </c>
      <c r="I8" s="184" t="s">
        <v>21</v>
      </c>
      <c r="J8" s="171" t="s">
        <v>22</v>
      </c>
      <c r="K8" s="171" t="s">
        <v>23</v>
      </c>
      <c r="L8" s="171" t="s">
        <v>24</v>
      </c>
      <c r="M8" s="171" t="s">
        <v>25</v>
      </c>
      <c r="N8" s="174" t="s">
        <v>26</v>
      </c>
      <c r="O8" s="172"/>
      <c r="P8" s="172"/>
      <c r="Q8" s="172"/>
      <c r="R8" s="172"/>
      <c r="S8" s="172"/>
      <c r="T8" s="189" t="s">
        <v>564</v>
      </c>
      <c r="U8" s="192" t="s">
        <v>23</v>
      </c>
      <c r="V8" s="171" t="s">
        <v>24</v>
      </c>
      <c r="W8" s="171" t="s">
        <v>28</v>
      </c>
      <c r="X8" s="172"/>
      <c r="Y8" s="182"/>
    </row>
    <row r="9" spans="1:26" ht="34.5" customHeight="1" x14ac:dyDescent="0.5">
      <c r="A9" s="172"/>
      <c r="B9" s="172"/>
      <c r="C9" s="175"/>
      <c r="D9" s="172"/>
      <c r="E9" s="172"/>
      <c r="F9" s="172"/>
      <c r="G9" s="185"/>
      <c r="H9" s="185"/>
      <c r="I9" s="185"/>
      <c r="J9" s="172"/>
      <c r="K9" s="172"/>
      <c r="L9" s="172"/>
      <c r="M9" s="172"/>
      <c r="N9" s="175"/>
      <c r="O9" s="172"/>
      <c r="P9" s="172"/>
      <c r="Q9" s="172"/>
      <c r="R9" s="172"/>
      <c r="S9" s="172"/>
      <c r="T9" s="190"/>
      <c r="U9" s="193"/>
      <c r="V9" s="172"/>
      <c r="W9" s="172"/>
      <c r="X9" s="172"/>
      <c r="Y9" s="182"/>
    </row>
    <row r="10" spans="1:26" x14ac:dyDescent="0.5">
      <c r="A10" s="173"/>
      <c r="B10" s="173"/>
      <c r="C10" s="176"/>
      <c r="D10" s="173"/>
      <c r="E10" s="173"/>
      <c r="F10" s="173"/>
      <c r="G10" s="186"/>
      <c r="H10" s="186"/>
      <c r="I10" s="186"/>
      <c r="J10" s="173"/>
      <c r="K10" s="173"/>
      <c r="L10" s="173"/>
      <c r="M10" s="173"/>
      <c r="N10" s="176"/>
      <c r="O10" s="173"/>
      <c r="P10" s="173"/>
      <c r="Q10" s="173"/>
      <c r="R10" s="173"/>
      <c r="S10" s="173"/>
      <c r="T10" s="191"/>
      <c r="U10" s="194"/>
      <c r="V10" s="173"/>
      <c r="W10" s="173"/>
      <c r="X10" s="173"/>
      <c r="Y10" s="183"/>
    </row>
    <row r="11" spans="1:26" ht="23.1" customHeight="1" x14ac:dyDescent="0.5">
      <c r="A11" s="13">
        <v>1</v>
      </c>
      <c r="B11" s="13" t="s">
        <v>123</v>
      </c>
      <c r="C11" s="13">
        <v>24445</v>
      </c>
      <c r="D11" s="13">
        <v>175</v>
      </c>
      <c r="E11" s="13">
        <v>2047</v>
      </c>
      <c r="F11" s="14" t="s">
        <v>48</v>
      </c>
      <c r="G11" s="13">
        <v>6</v>
      </c>
      <c r="H11" s="13">
        <v>0</v>
      </c>
      <c r="I11" s="13">
        <v>0</v>
      </c>
      <c r="J11" s="15">
        <f>6*400</f>
        <v>2400</v>
      </c>
      <c r="K11" s="15"/>
      <c r="L11" s="15"/>
      <c r="M11" s="15"/>
      <c r="N11" s="15"/>
      <c r="O11" s="13">
        <v>1</v>
      </c>
      <c r="P11" s="16" t="s">
        <v>341</v>
      </c>
      <c r="Q11" s="13" t="s">
        <v>44</v>
      </c>
      <c r="R11" s="13" t="s">
        <v>45</v>
      </c>
      <c r="S11" s="13"/>
      <c r="T11" s="13"/>
      <c r="U11" s="17"/>
      <c r="V11" s="13"/>
      <c r="W11" s="13"/>
      <c r="X11" s="13"/>
      <c r="Y11" s="18" t="s">
        <v>342</v>
      </c>
    </row>
    <row r="12" spans="1:26" ht="23.1" customHeight="1" x14ac:dyDescent="0.5">
      <c r="A12" s="17">
        <v>2</v>
      </c>
      <c r="B12" s="17" t="s">
        <v>123</v>
      </c>
      <c r="C12" s="17">
        <v>43324</v>
      </c>
      <c r="D12" s="17">
        <v>351</v>
      </c>
      <c r="E12" s="17">
        <v>3987</v>
      </c>
      <c r="F12" s="19" t="s">
        <v>48</v>
      </c>
      <c r="G12" s="17">
        <v>8</v>
      </c>
      <c r="H12" s="17">
        <v>1</v>
      </c>
      <c r="I12" s="17">
        <v>93</v>
      </c>
      <c r="J12" s="20">
        <f>8*400+100+93</f>
        <v>3393</v>
      </c>
      <c r="K12" s="20"/>
      <c r="L12" s="20"/>
      <c r="M12" s="20"/>
      <c r="N12" s="20"/>
      <c r="O12" s="17">
        <v>2</v>
      </c>
      <c r="P12" s="21" t="s">
        <v>343</v>
      </c>
      <c r="Q12" s="17" t="s">
        <v>44</v>
      </c>
      <c r="R12" s="17" t="s">
        <v>45</v>
      </c>
      <c r="S12" s="17"/>
      <c r="T12" s="17"/>
      <c r="U12" s="17"/>
      <c r="V12" s="17"/>
      <c r="W12" s="17"/>
      <c r="X12" s="17"/>
      <c r="Y12" s="22" t="s">
        <v>344</v>
      </c>
    </row>
    <row r="13" spans="1:26" ht="23.1" customHeight="1" x14ac:dyDescent="0.5">
      <c r="A13" s="17">
        <v>3</v>
      </c>
      <c r="B13" s="17" t="s">
        <v>123</v>
      </c>
      <c r="C13" s="17">
        <v>43327</v>
      </c>
      <c r="D13" s="17">
        <v>354</v>
      </c>
      <c r="E13" s="17">
        <v>3990</v>
      </c>
      <c r="F13" s="19" t="s">
        <v>48</v>
      </c>
      <c r="G13" s="17">
        <v>7</v>
      </c>
      <c r="H13" s="17">
        <v>1</v>
      </c>
      <c r="I13" s="17">
        <v>51</v>
      </c>
      <c r="J13" s="20">
        <f>7*400+100+51</f>
        <v>2951</v>
      </c>
      <c r="K13" s="20"/>
      <c r="L13" s="20"/>
      <c r="M13" s="20"/>
      <c r="N13" s="20"/>
      <c r="O13" s="17">
        <v>3</v>
      </c>
      <c r="P13" s="21" t="s">
        <v>345</v>
      </c>
      <c r="Q13" s="17" t="s">
        <v>44</v>
      </c>
      <c r="R13" s="17" t="s">
        <v>45</v>
      </c>
      <c r="S13" s="17"/>
      <c r="T13" s="17"/>
      <c r="U13" s="17"/>
      <c r="V13" s="17"/>
      <c r="W13" s="17"/>
      <c r="X13" s="17"/>
      <c r="Y13" s="22" t="s">
        <v>346</v>
      </c>
    </row>
    <row r="14" spans="1:26" ht="23.1" customHeight="1" x14ac:dyDescent="0.5">
      <c r="A14" s="17"/>
      <c r="B14" s="17" t="s">
        <v>123</v>
      </c>
      <c r="C14" s="17">
        <v>43328</v>
      </c>
      <c r="D14" s="17">
        <v>355</v>
      </c>
      <c r="E14" s="17">
        <v>3991</v>
      </c>
      <c r="F14" s="19" t="s">
        <v>48</v>
      </c>
      <c r="G14" s="17">
        <v>7</v>
      </c>
      <c r="H14" s="17">
        <v>1</v>
      </c>
      <c r="I14" s="17">
        <v>45</v>
      </c>
      <c r="J14" s="20">
        <f>7*400+100+45</f>
        <v>2945</v>
      </c>
      <c r="K14" s="20"/>
      <c r="L14" s="20"/>
      <c r="M14" s="20"/>
      <c r="N14" s="20"/>
      <c r="O14" s="17"/>
      <c r="P14" s="21"/>
      <c r="Q14" s="17"/>
      <c r="R14" s="17"/>
      <c r="S14" s="17"/>
      <c r="T14" s="17"/>
      <c r="U14" s="17"/>
      <c r="V14" s="17"/>
      <c r="W14" s="17"/>
      <c r="X14" s="17"/>
      <c r="Y14" s="22"/>
    </row>
    <row r="15" spans="1:26" ht="23.1" customHeight="1" x14ac:dyDescent="0.5">
      <c r="A15" s="17">
        <v>4</v>
      </c>
      <c r="B15" s="17" t="s">
        <v>123</v>
      </c>
      <c r="C15" s="17">
        <v>41299</v>
      </c>
      <c r="D15" s="17">
        <v>400</v>
      </c>
      <c r="E15" s="17">
        <v>3717</v>
      </c>
      <c r="F15" s="19" t="s">
        <v>48</v>
      </c>
      <c r="G15" s="17">
        <v>5</v>
      </c>
      <c r="H15" s="17">
        <v>0</v>
      </c>
      <c r="I15" s="17">
        <v>0</v>
      </c>
      <c r="J15" s="20">
        <f>5*400</f>
        <v>2000</v>
      </c>
      <c r="K15" s="17"/>
      <c r="L15" s="17"/>
      <c r="M15" s="17"/>
      <c r="N15" s="17"/>
      <c r="O15" s="17">
        <v>4</v>
      </c>
      <c r="P15" s="21" t="s">
        <v>343</v>
      </c>
      <c r="Q15" s="17" t="s">
        <v>136</v>
      </c>
      <c r="R15" s="17" t="s">
        <v>45</v>
      </c>
      <c r="S15" s="17"/>
      <c r="T15" s="17"/>
      <c r="U15" s="17"/>
      <c r="V15" s="17"/>
      <c r="W15" s="17"/>
      <c r="X15" s="17"/>
      <c r="Y15" s="22" t="s">
        <v>347</v>
      </c>
    </row>
    <row r="16" spans="1:26" ht="23.1" customHeight="1" x14ac:dyDescent="0.5">
      <c r="A16" s="17">
        <v>5</v>
      </c>
      <c r="B16" s="17" t="s">
        <v>123</v>
      </c>
      <c r="C16" s="17">
        <v>26316</v>
      </c>
      <c r="D16" s="17">
        <v>208</v>
      </c>
      <c r="E16" s="17">
        <v>802</v>
      </c>
      <c r="F16" s="19" t="s">
        <v>48</v>
      </c>
      <c r="G16" s="17">
        <v>3</v>
      </c>
      <c r="H16" s="17">
        <v>2</v>
      </c>
      <c r="I16" s="17">
        <v>14</v>
      </c>
      <c r="J16" s="20">
        <f>3*400+200+14</f>
        <v>1414</v>
      </c>
      <c r="K16" s="17"/>
      <c r="L16" s="17"/>
      <c r="M16" s="17"/>
      <c r="N16" s="17"/>
      <c r="O16" s="17">
        <v>5</v>
      </c>
      <c r="P16" s="21" t="s">
        <v>192</v>
      </c>
      <c r="Q16" s="17" t="s">
        <v>136</v>
      </c>
      <c r="R16" s="17" t="s">
        <v>45</v>
      </c>
      <c r="S16" s="17"/>
      <c r="T16" s="17"/>
      <c r="U16" s="17"/>
      <c r="V16" s="17"/>
      <c r="W16" s="17"/>
      <c r="X16" s="17"/>
      <c r="Y16" s="22" t="s">
        <v>348</v>
      </c>
    </row>
    <row r="17" spans="1:26" ht="23.1" customHeight="1" x14ac:dyDescent="0.5">
      <c r="A17" s="17">
        <v>6</v>
      </c>
      <c r="B17" s="17" t="s">
        <v>123</v>
      </c>
      <c r="C17" s="17">
        <v>26317</v>
      </c>
      <c r="D17" s="17">
        <v>209</v>
      </c>
      <c r="E17" s="17">
        <v>803</v>
      </c>
      <c r="F17" s="19" t="s">
        <v>48</v>
      </c>
      <c r="G17" s="17">
        <v>3</v>
      </c>
      <c r="H17" s="17">
        <v>2</v>
      </c>
      <c r="I17" s="17">
        <v>15</v>
      </c>
      <c r="J17" s="20">
        <f>3*400+200+15</f>
        <v>1415</v>
      </c>
      <c r="K17" s="17"/>
      <c r="L17" s="17"/>
      <c r="M17" s="17"/>
      <c r="N17" s="17"/>
      <c r="O17" s="17">
        <v>6</v>
      </c>
      <c r="P17" s="21" t="s">
        <v>192</v>
      </c>
      <c r="Q17" s="17" t="s">
        <v>136</v>
      </c>
      <c r="R17" s="17" t="s">
        <v>45</v>
      </c>
      <c r="S17" s="17"/>
      <c r="T17" s="17"/>
      <c r="U17" s="17"/>
      <c r="V17" s="17"/>
      <c r="W17" s="17"/>
      <c r="X17" s="17"/>
      <c r="Y17" s="22" t="s">
        <v>349</v>
      </c>
    </row>
    <row r="18" spans="1:26" ht="23.1" customHeight="1" x14ac:dyDescent="0.5">
      <c r="A18" s="17">
        <v>7</v>
      </c>
      <c r="B18" s="17" t="s">
        <v>123</v>
      </c>
      <c r="C18" s="17">
        <v>17995</v>
      </c>
      <c r="D18" s="17">
        <v>50</v>
      </c>
      <c r="E18" s="17">
        <v>1482</v>
      </c>
      <c r="F18" s="19" t="s">
        <v>48</v>
      </c>
      <c r="G18" s="17">
        <v>5</v>
      </c>
      <c r="H18" s="17">
        <v>1</v>
      </c>
      <c r="I18" s="17">
        <v>50</v>
      </c>
      <c r="J18" s="20">
        <f>5*400+100+50</f>
        <v>2150</v>
      </c>
      <c r="K18" s="17"/>
      <c r="L18" s="17"/>
      <c r="M18" s="17"/>
      <c r="N18" s="17"/>
      <c r="O18" s="17">
        <v>7</v>
      </c>
      <c r="P18" s="21" t="s">
        <v>350</v>
      </c>
      <c r="Q18" s="17" t="s">
        <v>136</v>
      </c>
      <c r="R18" s="17" t="s">
        <v>45</v>
      </c>
      <c r="S18" s="17"/>
      <c r="T18" s="17"/>
      <c r="U18" s="17"/>
      <c r="V18" s="17"/>
      <c r="W18" s="17"/>
      <c r="X18" s="17"/>
      <c r="Y18" s="22" t="s">
        <v>351</v>
      </c>
    </row>
    <row r="19" spans="1:26" ht="23.1" customHeight="1" x14ac:dyDescent="0.5">
      <c r="A19" s="17">
        <v>8</v>
      </c>
      <c r="B19" s="17" t="s">
        <v>123</v>
      </c>
      <c r="C19" s="17">
        <v>26314</v>
      </c>
      <c r="D19" s="17">
        <v>206</v>
      </c>
      <c r="E19" s="17">
        <v>800</v>
      </c>
      <c r="F19" s="19" t="s">
        <v>48</v>
      </c>
      <c r="G19" s="17">
        <v>3</v>
      </c>
      <c r="H19" s="17">
        <v>2</v>
      </c>
      <c r="I19" s="17">
        <v>14</v>
      </c>
      <c r="J19" s="20">
        <f>3*400+200+14</f>
        <v>1414</v>
      </c>
      <c r="K19" s="17"/>
      <c r="L19" s="17"/>
      <c r="M19" s="17"/>
      <c r="N19" s="17"/>
      <c r="O19" s="17">
        <v>8</v>
      </c>
      <c r="P19" s="21" t="s">
        <v>322</v>
      </c>
      <c r="Q19" s="17" t="s">
        <v>136</v>
      </c>
      <c r="R19" s="17" t="s">
        <v>45</v>
      </c>
      <c r="S19" s="17"/>
      <c r="T19" s="17"/>
      <c r="U19" s="17"/>
      <c r="V19" s="17"/>
      <c r="W19" s="17"/>
      <c r="X19" s="17"/>
      <c r="Y19" s="22" t="s">
        <v>255</v>
      </c>
    </row>
    <row r="20" spans="1:26" ht="23.1" customHeight="1" x14ac:dyDescent="0.5">
      <c r="A20" s="17">
        <v>9</v>
      </c>
      <c r="B20" s="17" t="s">
        <v>123</v>
      </c>
      <c r="C20" s="17">
        <v>18155</v>
      </c>
      <c r="D20" s="17">
        <v>132</v>
      </c>
      <c r="E20" s="17">
        <v>1642</v>
      </c>
      <c r="F20" s="19" t="s">
        <v>48</v>
      </c>
      <c r="G20" s="17">
        <v>6</v>
      </c>
      <c r="H20" s="17">
        <v>2</v>
      </c>
      <c r="I20" s="17">
        <v>80</v>
      </c>
      <c r="J20" s="20">
        <f>6*400+200+80</f>
        <v>2680</v>
      </c>
      <c r="K20" s="17"/>
      <c r="L20" s="17"/>
      <c r="M20" s="17"/>
      <c r="N20" s="17"/>
      <c r="O20" s="17">
        <v>9</v>
      </c>
      <c r="P20" s="21" t="s">
        <v>352</v>
      </c>
      <c r="Q20" s="17" t="s">
        <v>136</v>
      </c>
      <c r="R20" s="17" t="s">
        <v>45</v>
      </c>
      <c r="S20" s="17"/>
      <c r="T20" s="17"/>
      <c r="U20" s="17"/>
      <c r="V20" s="17"/>
      <c r="W20" s="17"/>
      <c r="X20" s="17"/>
      <c r="Y20" s="22" t="s">
        <v>353</v>
      </c>
    </row>
    <row r="21" spans="1:26" ht="23.1" customHeight="1" x14ac:dyDescent="0.5">
      <c r="A21" s="17">
        <v>10</v>
      </c>
      <c r="B21" s="17" t="s">
        <v>123</v>
      </c>
      <c r="C21" s="17">
        <v>43466</v>
      </c>
      <c r="D21" s="17">
        <v>266</v>
      </c>
      <c r="E21" s="17">
        <v>4115</v>
      </c>
      <c r="F21" s="19" t="s">
        <v>48</v>
      </c>
      <c r="G21" s="17">
        <v>6</v>
      </c>
      <c r="H21" s="17">
        <v>2</v>
      </c>
      <c r="I21" s="17">
        <v>64</v>
      </c>
      <c r="J21" s="20">
        <f>6*400+200+64</f>
        <v>2664</v>
      </c>
      <c r="K21" s="17"/>
      <c r="L21" s="17"/>
      <c r="M21" s="17"/>
      <c r="N21" s="17"/>
      <c r="O21" s="17">
        <v>10</v>
      </c>
      <c r="P21" s="22" t="s">
        <v>354</v>
      </c>
      <c r="Q21" s="17" t="s">
        <v>136</v>
      </c>
      <c r="R21" s="17" t="s">
        <v>45</v>
      </c>
      <c r="S21" s="17"/>
      <c r="T21" s="17"/>
      <c r="U21" s="17"/>
      <c r="V21" s="17"/>
      <c r="W21" s="17"/>
      <c r="X21" s="17"/>
      <c r="Y21" s="22" t="s">
        <v>355</v>
      </c>
      <c r="Z21" s="5" t="s">
        <v>356</v>
      </c>
    </row>
    <row r="22" spans="1:26" ht="23.1" customHeight="1" x14ac:dyDescent="0.5">
      <c r="A22" s="17">
        <v>11</v>
      </c>
      <c r="B22" s="17" t="s">
        <v>123</v>
      </c>
      <c r="C22" s="17">
        <v>35453</v>
      </c>
      <c r="D22" s="17">
        <v>161</v>
      </c>
      <c r="E22" s="17">
        <v>2275</v>
      </c>
      <c r="F22" s="19" t="s">
        <v>48</v>
      </c>
      <c r="G22" s="17">
        <v>5</v>
      </c>
      <c r="H22" s="17">
        <v>3</v>
      </c>
      <c r="I22" s="17">
        <v>20</v>
      </c>
      <c r="J22" s="20">
        <f>5*400+300+20</f>
        <v>2320</v>
      </c>
      <c r="K22" s="17"/>
      <c r="L22" s="17"/>
      <c r="M22" s="17"/>
      <c r="N22" s="17"/>
      <c r="O22" s="17">
        <v>11</v>
      </c>
      <c r="P22" s="22" t="s">
        <v>357</v>
      </c>
      <c r="Q22" s="17" t="s">
        <v>136</v>
      </c>
      <c r="R22" s="17" t="s">
        <v>45</v>
      </c>
      <c r="S22" s="17"/>
      <c r="T22" s="17"/>
      <c r="U22" s="17"/>
      <c r="V22" s="17"/>
      <c r="W22" s="17"/>
      <c r="X22" s="17"/>
      <c r="Y22" s="22" t="s">
        <v>358</v>
      </c>
      <c r="Z22" s="5" t="s">
        <v>356</v>
      </c>
    </row>
    <row r="23" spans="1:26" ht="23.1" customHeight="1" x14ac:dyDescent="0.5">
      <c r="A23" s="17">
        <v>12</v>
      </c>
      <c r="B23" s="17" t="s">
        <v>123</v>
      </c>
      <c r="C23" s="17">
        <v>19716</v>
      </c>
      <c r="D23" s="17">
        <v>68</v>
      </c>
      <c r="E23" s="17">
        <v>1750</v>
      </c>
      <c r="F23" s="19" t="s">
        <v>48</v>
      </c>
      <c r="G23" s="17">
        <v>8</v>
      </c>
      <c r="H23" s="17">
        <v>3</v>
      </c>
      <c r="I23" s="17">
        <v>83</v>
      </c>
      <c r="J23" s="20">
        <f>8*400+300+83</f>
        <v>3583</v>
      </c>
      <c r="K23" s="17"/>
      <c r="L23" s="17"/>
      <c r="M23" s="17"/>
      <c r="N23" s="17"/>
      <c r="O23" s="17">
        <v>12</v>
      </c>
      <c r="P23" s="22" t="s">
        <v>359</v>
      </c>
      <c r="Q23" s="17" t="s">
        <v>136</v>
      </c>
      <c r="R23" s="17" t="s">
        <v>45</v>
      </c>
      <c r="S23" s="17"/>
      <c r="T23" s="17"/>
      <c r="U23" s="17"/>
      <c r="V23" s="17"/>
      <c r="W23" s="17"/>
      <c r="X23" s="17"/>
      <c r="Y23" s="22" t="s">
        <v>360</v>
      </c>
      <c r="Z23" s="5" t="s">
        <v>361</v>
      </c>
    </row>
    <row r="24" spans="1:26" ht="23.1" customHeight="1" x14ac:dyDescent="0.5">
      <c r="A24" s="23">
        <v>13</v>
      </c>
      <c r="B24" s="17" t="s">
        <v>123</v>
      </c>
      <c r="C24" s="23">
        <v>18195</v>
      </c>
      <c r="D24" s="23">
        <v>49</v>
      </c>
      <c r="E24" s="23">
        <v>1682</v>
      </c>
      <c r="F24" s="19" t="s">
        <v>48</v>
      </c>
      <c r="G24" s="23">
        <v>7</v>
      </c>
      <c r="H24" s="23">
        <v>2</v>
      </c>
      <c r="I24" s="23">
        <v>4</v>
      </c>
      <c r="J24" s="24">
        <f>7*400+200+4</f>
        <v>3004</v>
      </c>
      <c r="K24" s="23"/>
      <c r="L24" s="23"/>
      <c r="M24" s="23"/>
      <c r="N24" s="23"/>
      <c r="O24" s="23">
        <v>13</v>
      </c>
      <c r="P24" s="25" t="s">
        <v>362</v>
      </c>
      <c r="Q24" s="17" t="s">
        <v>136</v>
      </c>
      <c r="R24" s="17" t="s">
        <v>45</v>
      </c>
      <c r="S24" s="23"/>
      <c r="T24" s="23"/>
      <c r="U24" s="23"/>
      <c r="V24" s="23"/>
      <c r="W24" s="23"/>
      <c r="X24" s="23"/>
      <c r="Y24" s="25" t="s">
        <v>363</v>
      </c>
      <c r="Z24" s="5" t="s">
        <v>356</v>
      </c>
    </row>
    <row r="25" spans="1:26" ht="23.1" customHeight="1" x14ac:dyDescent="0.5">
      <c r="A25" s="23">
        <v>14</v>
      </c>
      <c r="B25" s="17" t="s">
        <v>123</v>
      </c>
      <c r="C25" s="23">
        <v>43475</v>
      </c>
      <c r="D25" s="23">
        <v>253</v>
      </c>
      <c r="E25" s="23">
        <v>4102</v>
      </c>
      <c r="F25" s="19" t="s">
        <v>48</v>
      </c>
      <c r="G25" s="23">
        <v>5</v>
      </c>
      <c r="H25" s="23">
        <v>0</v>
      </c>
      <c r="I25" s="23">
        <v>96</v>
      </c>
      <c r="J25" s="24">
        <f>5*400+96</f>
        <v>2096</v>
      </c>
      <c r="K25" s="23"/>
      <c r="L25" s="23"/>
      <c r="M25" s="23"/>
      <c r="N25" s="23"/>
      <c r="O25" s="23">
        <v>14</v>
      </c>
      <c r="P25" s="25" t="s">
        <v>364</v>
      </c>
      <c r="Q25" s="17" t="s">
        <v>136</v>
      </c>
      <c r="R25" s="17" t="s">
        <v>45</v>
      </c>
      <c r="S25" s="23"/>
      <c r="T25" s="23"/>
      <c r="U25" s="23"/>
      <c r="V25" s="23"/>
      <c r="W25" s="23"/>
      <c r="X25" s="23"/>
      <c r="Y25" s="25" t="s">
        <v>365</v>
      </c>
      <c r="Z25" s="5" t="s">
        <v>356</v>
      </c>
    </row>
    <row r="26" spans="1:26" ht="23.1" customHeight="1" x14ac:dyDescent="0.5">
      <c r="A26" s="23"/>
      <c r="B26" s="17" t="s">
        <v>123</v>
      </c>
      <c r="C26" s="23">
        <v>43460</v>
      </c>
      <c r="D26" s="23">
        <v>260</v>
      </c>
      <c r="E26" s="23">
        <v>4109</v>
      </c>
      <c r="F26" s="19" t="s">
        <v>48</v>
      </c>
      <c r="G26" s="23">
        <v>5</v>
      </c>
      <c r="H26" s="23">
        <v>1</v>
      </c>
      <c r="I26" s="23">
        <v>61</v>
      </c>
      <c r="J26" s="24">
        <f>5*400+100+61</f>
        <v>2161</v>
      </c>
      <c r="K26" s="23"/>
      <c r="L26" s="23"/>
      <c r="M26" s="23"/>
      <c r="N26" s="23"/>
      <c r="O26" s="23"/>
      <c r="P26" s="26"/>
      <c r="Q26" s="23"/>
      <c r="R26" s="23"/>
      <c r="S26" s="23"/>
      <c r="T26" s="23"/>
      <c r="U26" s="23"/>
      <c r="V26" s="23"/>
      <c r="W26" s="23"/>
      <c r="X26" s="23"/>
      <c r="Y26" s="25"/>
    </row>
    <row r="27" spans="1:26" ht="23.1" customHeight="1" x14ac:dyDescent="0.5">
      <c r="A27" s="23"/>
      <c r="B27" s="17" t="s">
        <v>123</v>
      </c>
      <c r="C27" s="23">
        <v>43476</v>
      </c>
      <c r="D27" s="23">
        <v>254</v>
      </c>
      <c r="E27" s="23">
        <v>4103</v>
      </c>
      <c r="F27" s="19" t="s">
        <v>48</v>
      </c>
      <c r="G27" s="23">
        <v>4</v>
      </c>
      <c r="H27" s="23">
        <v>3</v>
      </c>
      <c r="I27" s="23">
        <v>89</v>
      </c>
      <c r="J27" s="24">
        <f>4*400+300+89</f>
        <v>1989</v>
      </c>
      <c r="K27" s="23"/>
      <c r="L27" s="23"/>
      <c r="M27" s="23"/>
      <c r="N27" s="23"/>
      <c r="O27" s="23"/>
      <c r="P27" s="26"/>
      <c r="Q27" s="23"/>
      <c r="R27" s="23"/>
      <c r="S27" s="23"/>
      <c r="T27" s="23"/>
      <c r="U27" s="23"/>
      <c r="V27" s="23"/>
      <c r="W27" s="23"/>
      <c r="X27" s="23"/>
      <c r="Y27" s="25"/>
    </row>
    <row r="28" spans="1:26" ht="23.1" customHeight="1" x14ac:dyDescent="0.5">
      <c r="A28" s="23"/>
      <c r="B28" s="17" t="s">
        <v>123</v>
      </c>
      <c r="C28" s="23">
        <v>43571</v>
      </c>
      <c r="D28" s="23">
        <v>259</v>
      </c>
      <c r="E28" s="23">
        <v>4108</v>
      </c>
      <c r="F28" s="19" t="s">
        <v>48</v>
      </c>
      <c r="G28" s="23">
        <v>5</v>
      </c>
      <c r="H28" s="23">
        <v>1</v>
      </c>
      <c r="I28" s="23">
        <v>0</v>
      </c>
      <c r="J28" s="24">
        <f>5*400+100</f>
        <v>2100</v>
      </c>
      <c r="K28" s="23"/>
      <c r="L28" s="23"/>
      <c r="M28" s="23"/>
      <c r="N28" s="23"/>
      <c r="O28" s="23"/>
      <c r="P28" s="26"/>
      <c r="Q28" s="17"/>
      <c r="R28" s="17"/>
      <c r="S28" s="23"/>
      <c r="T28" s="23"/>
      <c r="U28" s="23"/>
      <c r="V28" s="23"/>
      <c r="W28" s="23"/>
      <c r="X28" s="23"/>
      <c r="Y28" s="25"/>
    </row>
    <row r="29" spans="1:26" ht="23.1" customHeight="1" x14ac:dyDescent="0.5">
      <c r="A29" s="17">
        <v>15</v>
      </c>
      <c r="B29" s="17" t="s">
        <v>123</v>
      </c>
      <c r="C29" s="17">
        <v>43468</v>
      </c>
      <c r="D29" s="17">
        <v>256</v>
      </c>
      <c r="E29" s="17">
        <v>4095</v>
      </c>
      <c r="F29" s="19" t="s">
        <v>48</v>
      </c>
      <c r="G29" s="17">
        <v>6</v>
      </c>
      <c r="H29" s="17">
        <v>3</v>
      </c>
      <c r="I29" s="17">
        <v>63</v>
      </c>
      <c r="J29" s="20">
        <f>6*400+300+63</f>
        <v>2763</v>
      </c>
      <c r="K29" s="17"/>
      <c r="L29" s="17"/>
      <c r="M29" s="17"/>
      <c r="N29" s="17"/>
      <c r="O29" s="17">
        <v>15</v>
      </c>
      <c r="P29" s="22" t="s">
        <v>366</v>
      </c>
      <c r="Q29" s="17" t="s">
        <v>44</v>
      </c>
      <c r="R29" s="17" t="s">
        <v>45</v>
      </c>
      <c r="S29" s="17"/>
      <c r="T29" s="17"/>
      <c r="U29" s="17"/>
      <c r="V29" s="17"/>
      <c r="W29" s="17"/>
      <c r="X29" s="17"/>
      <c r="Y29" s="22" t="s">
        <v>367</v>
      </c>
      <c r="Z29" s="5" t="s">
        <v>356</v>
      </c>
    </row>
    <row r="30" spans="1:26" ht="23.1" customHeight="1" x14ac:dyDescent="0.5">
      <c r="A30" s="27">
        <v>16</v>
      </c>
      <c r="B30" s="17" t="s">
        <v>123</v>
      </c>
      <c r="C30" s="27">
        <v>41298</v>
      </c>
      <c r="D30" s="27">
        <v>399</v>
      </c>
      <c r="E30" s="27">
        <v>3716</v>
      </c>
      <c r="F30" s="19" t="s">
        <v>48</v>
      </c>
      <c r="G30" s="27">
        <v>5</v>
      </c>
      <c r="H30" s="27">
        <v>0</v>
      </c>
      <c r="I30" s="27">
        <v>0</v>
      </c>
      <c r="J30" s="28">
        <f>5*400</f>
        <v>2000</v>
      </c>
      <c r="K30" s="28"/>
      <c r="L30" s="28"/>
      <c r="M30" s="28"/>
      <c r="N30" s="28"/>
      <c r="O30" s="27">
        <v>16</v>
      </c>
      <c r="P30" s="29" t="s">
        <v>368</v>
      </c>
      <c r="Q30" s="27" t="s">
        <v>44</v>
      </c>
      <c r="R30" s="27" t="s">
        <v>45</v>
      </c>
      <c r="S30" s="27"/>
      <c r="T30" s="27"/>
      <c r="U30" s="27"/>
      <c r="V30" s="27"/>
      <c r="W30" s="27"/>
      <c r="X30" s="27"/>
      <c r="Y30" s="29" t="s">
        <v>369</v>
      </c>
      <c r="Z30" s="5" t="s">
        <v>356</v>
      </c>
    </row>
    <row r="31" spans="1:26" ht="23.1" customHeight="1" x14ac:dyDescent="0.5">
      <c r="A31" s="17">
        <v>17</v>
      </c>
      <c r="B31" s="17" t="s">
        <v>123</v>
      </c>
      <c r="C31" s="17">
        <v>36997</v>
      </c>
      <c r="D31" s="17">
        <v>313</v>
      </c>
      <c r="E31" s="17">
        <v>2764</v>
      </c>
      <c r="F31" s="19" t="s">
        <v>48</v>
      </c>
      <c r="G31" s="17">
        <v>8</v>
      </c>
      <c r="H31" s="17">
        <v>1</v>
      </c>
      <c r="I31" s="17">
        <v>14</v>
      </c>
      <c r="J31" s="20">
        <f>8*400+100+14</f>
        <v>3314</v>
      </c>
      <c r="K31" s="20"/>
      <c r="L31" s="20"/>
      <c r="M31" s="20"/>
      <c r="N31" s="20"/>
      <c r="O31" s="17">
        <v>17</v>
      </c>
      <c r="P31" s="22" t="s">
        <v>370</v>
      </c>
      <c r="Q31" s="27" t="s">
        <v>44</v>
      </c>
      <c r="R31" s="27" t="s">
        <v>45</v>
      </c>
      <c r="S31" s="17"/>
      <c r="T31" s="17"/>
      <c r="U31" s="17"/>
      <c r="V31" s="17"/>
      <c r="W31" s="17"/>
      <c r="X31" s="17"/>
      <c r="Y31" s="22" t="s">
        <v>371</v>
      </c>
      <c r="Z31" s="5" t="s">
        <v>372</v>
      </c>
    </row>
    <row r="32" spans="1:26" ht="23.1" customHeight="1" x14ac:dyDescent="0.5">
      <c r="A32" s="17">
        <v>18</v>
      </c>
      <c r="B32" s="17" t="s">
        <v>123</v>
      </c>
      <c r="C32" s="17">
        <v>18113</v>
      </c>
      <c r="D32" s="17">
        <v>49</v>
      </c>
      <c r="E32" s="17">
        <v>1600</v>
      </c>
      <c r="F32" s="19" t="s">
        <v>48</v>
      </c>
      <c r="G32" s="17">
        <v>14</v>
      </c>
      <c r="H32" s="17">
        <v>3</v>
      </c>
      <c r="I32" s="17">
        <v>0</v>
      </c>
      <c r="J32" s="20">
        <f>14*400+300</f>
        <v>5900</v>
      </c>
      <c r="K32" s="20"/>
      <c r="L32" s="20"/>
      <c r="M32" s="20"/>
      <c r="N32" s="20"/>
      <c r="O32" s="17">
        <v>18</v>
      </c>
      <c r="P32" s="21" t="s">
        <v>373</v>
      </c>
      <c r="Q32" s="27" t="s">
        <v>44</v>
      </c>
      <c r="R32" s="27" t="s">
        <v>45</v>
      </c>
      <c r="S32" s="17"/>
      <c r="T32" s="17"/>
      <c r="U32" s="17"/>
      <c r="V32" s="17"/>
      <c r="W32" s="17" t="s">
        <v>509</v>
      </c>
      <c r="X32" s="17"/>
      <c r="Y32" s="22" t="s">
        <v>374</v>
      </c>
    </row>
    <row r="33" spans="1:25" s="9" customFormat="1" ht="23.1" customHeight="1" x14ac:dyDescent="0.5">
      <c r="A33" s="17"/>
      <c r="B33" s="17" t="s">
        <v>123</v>
      </c>
      <c r="C33" s="17">
        <v>40037</v>
      </c>
      <c r="D33" s="17">
        <v>379</v>
      </c>
      <c r="E33" s="17">
        <v>3558</v>
      </c>
      <c r="F33" s="19" t="s">
        <v>48</v>
      </c>
      <c r="G33" s="17">
        <v>16</v>
      </c>
      <c r="H33" s="17">
        <v>0</v>
      </c>
      <c r="I33" s="17">
        <v>40</v>
      </c>
      <c r="J33" s="20">
        <f>16*400+40</f>
        <v>6440</v>
      </c>
      <c r="K33" s="20"/>
      <c r="L33" s="20"/>
      <c r="M33" s="20"/>
      <c r="N33" s="20"/>
      <c r="O33" s="17"/>
      <c r="P33" s="21"/>
      <c r="Q33" s="17"/>
      <c r="R33" s="17"/>
      <c r="S33" s="17"/>
      <c r="T33" s="17"/>
      <c r="U33" s="17"/>
      <c r="V33" s="17"/>
      <c r="W33" s="17"/>
      <c r="X33" s="17"/>
      <c r="Y33" s="22"/>
    </row>
    <row r="34" spans="1:25" s="9" customFormat="1" ht="23.1" customHeight="1" x14ac:dyDescent="0.5">
      <c r="A34" s="151">
        <v>19</v>
      </c>
      <c r="B34" s="151" t="s">
        <v>128</v>
      </c>
      <c r="C34" s="151">
        <v>195</v>
      </c>
      <c r="D34" s="151">
        <v>235</v>
      </c>
      <c r="E34" s="151"/>
      <c r="F34" s="152" t="s">
        <v>48</v>
      </c>
      <c r="G34" s="151">
        <v>17</v>
      </c>
      <c r="H34" s="151">
        <v>3</v>
      </c>
      <c r="I34" s="151">
        <v>60</v>
      </c>
      <c r="J34" s="153">
        <f>17*400+300+60</f>
        <v>7160</v>
      </c>
      <c r="K34" s="151"/>
      <c r="L34" s="151"/>
      <c r="M34" s="151"/>
      <c r="N34" s="151"/>
      <c r="O34" s="151">
        <v>19</v>
      </c>
      <c r="P34" s="157" t="s">
        <v>375</v>
      </c>
      <c r="Q34" s="151" t="s">
        <v>44</v>
      </c>
      <c r="R34" s="151" t="s">
        <v>45</v>
      </c>
      <c r="S34" s="151"/>
      <c r="T34" s="151"/>
      <c r="U34" s="151"/>
      <c r="V34" s="151"/>
      <c r="W34" s="151"/>
      <c r="X34" s="151"/>
      <c r="Y34" s="158" t="s">
        <v>376</v>
      </c>
    </row>
    <row r="35" spans="1:25" s="9" customFormat="1" ht="23.1" customHeight="1" x14ac:dyDescent="0.5">
      <c r="A35" s="17">
        <v>20</v>
      </c>
      <c r="B35" s="17" t="s">
        <v>123</v>
      </c>
      <c r="C35" s="17">
        <v>18131</v>
      </c>
      <c r="D35" s="17">
        <v>55</v>
      </c>
      <c r="E35" s="17">
        <v>1618</v>
      </c>
      <c r="F35" s="19" t="s">
        <v>48</v>
      </c>
      <c r="G35" s="17">
        <v>14</v>
      </c>
      <c r="H35" s="17">
        <v>1</v>
      </c>
      <c r="I35" s="17">
        <v>20</v>
      </c>
      <c r="J35" s="20">
        <f>14*400+100+20</f>
        <v>5720</v>
      </c>
      <c r="K35" s="17"/>
      <c r="L35" s="17"/>
      <c r="M35" s="17"/>
      <c r="N35" s="17"/>
      <c r="O35" s="17">
        <v>20</v>
      </c>
      <c r="P35" s="21" t="s">
        <v>377</v>
      </c>
      <c r="Q35" s="17" t="s">
        <v>44</v>
      </c>
      <c r="R35" s="17" t="s">
        <v>45</v>
      </c>
      <c r="S35" s="17"/>
      <c r="T35" s="17"/>
      <c r="U35" s="17"/>
      <c r="V35" s="17"/>
      <c r="W35" s="17"/>
      <c r="X35" s="17"/>
      <c r="Y35" s="22" t="s">
        <v>378</v>
      </c>
    </row>
    <row r="36" spans="1:25" s="9" customFormat="1" ht="23.1" customHeight="1" x14ac:dyDescent="0.5">
      <c r="A36" s="17">
        <v>21</v>
      </c>
      <c r="B36" s="17" t="s">
        <v>123</v>
      </c>
      <c r="C36" s="17">
        <v>18115</v>
      </c>
      <c r="D36" s="17">
        <v>57</v>
      </c>
      <c r="E36" s="17">
        <v>1602</v>
      </c>
      <c r="F36" s="19" t="s">
        <v>48</v>
      </c>
      <c r="G36" s="17">
        <v>8</v>
      </c>
      <c r="H36" s="17">
        <v>0</v>
      </c>
      <c r="I36" s="17">
        <v>0</v>
      </c>
      <c r="J36" s="20">
        <f>8*400</f>
        <v>3200</v>
      </c>
      <c r="K36" s="17"/>
      <c r="L36" s="17"/>
      <c r="M36" s="17"/>
      <c r="N36" s="17"/>
      <c r="O36" s="17">
        <v>21</v>
      </c>
      <c r="P36" s="21" t="s">
        <v>377</v>
      </c>
      <c r="Q36" s="17" t="s">
        <v>44</v>
      </c>
      <c r="R36" s="17" t="s">
        <v>45</v>
      </c>
      <c r="S36" s="17"/>
      <c r="T36" s="17"/>
      <c r="U36" s="17"/>
      <c r="V36" s="17"/>
      <c r="W36" s="17"/>
      <c r="X36" s="17"/>
      <c r="Y36" s="22" t="s">
        <v>379</v>
      </c>
    </row>
    <row r="37" spans="1:25" s="9" customFormat="1" ht="23.1" customHeight="1" x14ac:dyDescent="0.5">
      <c r="A37" s="17">
        <v>22</v>
      </c>
      <c r="B37" s="17" t="s">
        <v>123</v>
      </c>
      <c r="C37" s="17">
        <v>18003</v>
      </c>
      <c r="D37" s="17">
        <v>70</v>
      </c>
      <c r="E37" s="17">
        <v>1490</v>
      </c>
      <c r="F37" s="19" t="s">
        <v>48</v>
      </c>
      <c r="G37" s="17">
        <v>4</v>
      </c>
      <c r="H37" s="17">
        <v>2</v>
      </c>
      <c r="I37" s="17">
        <v>20</v>
      </c>
      <c r="J37" s="20">
        <f>4*400+200+20</f>
        <v>1820</v>
      </c>
      <c r="K37" s="17"/>
      <c r="L37" s="17"/>
      <c r="M37" s="17"/>
      <c r="N37" s="17"/>
      <c r="O37" s="17">
        <v>22</v>
      </c>
      <c r="P37" s="21" t="s">
        <v>380</v>
      </c>
      <c r="Q37" s="17" t="s">
        <v>44</v>
      </c>
      <c r="R37" s="17" t="s">
        <v>45</v>
      </c>
      <c r="S37" s="17"/>
      <c r="T37" s="17"/>
      <c r="U37" s="17"/>
      <c r="V37" s="17"/>
      <c r="W37" s="17"/>
      <c r="X37" s="17"/>
      <c r="Y37" s="22" t="s">
        <v>381</v>
      </c>
    </row>
    <row r="38" spans="1:25" s="9" customFormat="1" ht="23.1" customHeight="1" x14ac:dyDescent="0.5">
      <c r="A38" s="17"/>
      <c r="B38" s="17" t="s">
        <v>123</v>
      </c>
      <c r="C38" s="17">
        <v>43618</v>
      </c>
      <c r="D38" s="17">
        <v>391</v>
      </c>
      <c r="E38" s="17">
        <v>4138</v>
      </c>
      <c r="F38" s="19" t="s">
        <v>48</v>
      </c>
      <c r="G38" s="17">
        <v>9</v>
      </c>
      <c r="H38" s="17">
        <v>1</v>
      </c>
      <c r="I38" s="17">
        <v>26</v>
      </c>
      <c r="J38" s="20">
        <f>9*400+100+26</f>
        <v>3726</v>
      </c>
      <c r="K38" s="17"/>
      <c r="L38" s="17"/>
      <c r="M38" s="17"/>
      <c r="N38" s="17"/>
      <c r="O38" s="17"/>
      <c r="P38" s="21"/>
      <c r="Q38" s="17"/>
      <c r="R38" s="17"/>
      <c r="S38" s="17"/>
      <c r="T38" s="17"/>
      <c r="U38" s="17"/>
      <c r="V38" s="17"/>
      <c r="W38" s="17"/>
      <c r="X38" s="17"/>
      <c r="Y38" s="22"/>
    </row>
    <row r="39" spans="1:25" s="9" customFormat="1" ht="23.1" customHeight="1" x14ac:dyDescent="0.5">
      <c r="A39" s="17">
        <v>23</v>
      </c>
      <c r="B39" s="17" t="s">
        <v>123</v>
      </c>
      <c r="C39" s="17">
        <v>15508</v>
      </c>
      <c r="D39" s="17">
        <v>113</v>
      </c>
      <c r="E39" s="17">
        <v>1272</v>
      </c>
      <c r="F39" s="19" t="s">
        <v>48</v>
      </c>
      <c r="G39" s="17">
        <v>3</v>
      </c>
      <c r="H39" s="17">
        <v>0</v>
      </c>
      <c r="I39" s="17">
        <v>2</v>
      </c>
      <c r="J39" s="20">
        <f>3*400+2</f>
        <v>1202</v>
      </c>
      <c r="K39" s="17"/>
      <c r="L39" s="17"/>
      <c r="M39" s="17"/>
      <c r="N39" s="17"/>
      <c r="O39" s="17">
        <v>23</v>
      </c>
      <c r="P39" s="21" t="s">
        <v>382</v>
      </c>
      <c r="Q39" s="17" t="s">
        <v>44</v>
      </c>
      <c r="R39" s="17" t="s">
        <v>45</v>
      </c>
      <c r="S39" s="17"/>
      <c r="T39" s="17"/>
      <c r="U39" s="17"/>
      <c r="V39" s="17"/>
      <c r="W39" s="17"/>
      <c r="X39" s="17"/>
      <c r="Y39" s="22" t="s">
        <v>383</v>
      </c>
    </row>
    <row r="40" spans="1:25" s="9" customFormat="1" ht="23.1" customHeight="1" x14ac:dyDescent="0.5">
      <c r="A40" s="17">
        <v>24</v>
      </c>
      <c r="B40" s="17" t="s">
        <v>123</v>
      </c>
      <c r="C40" s="17">
        <v>44662</v>
      </c>
      <c r="D40" s="17">
        <v>444</v>
      </c>
      <c r="E40" s="17">
        <v>4210</v>
      </c>
      <c r="F40" s="19" t="s">
        <v>48</v>
      </c>
      <c r="G40" s="17">
        <v>3</v>
      </c>
      <c r="H40" s="17">
        <v>2</v>
      </c>
      <c r="I40" s="17">
        <v>12</v>
      </c>
      <c r="J40" s="20">
        <f>3*400+200+12</f>
        <v>1412</v>
      </c>
      <c r="K40" s="17"/>
      <c r="L40" s="17"/>
      <c r="M40" s="17"/>
      <c r="N40" s="17"/>
      <c r="O40" s="17">
        <v>24</v>
      </c>
      <c r="P40" s="21" t="s">
        <v>384</v>
      </c>
      <c r="Q40" s="17" t="s">
        <v>44</v>
      </c>
      <c r="R40" s="17" t="s">
        <v>45</v>
      </c>
      <c r="S40" s="17"/>
      <c r="T40" s="17"/>
      <c r="U40" s="17"/>
      <c r="V40" s="17"/>
      <c r="W40" s="17"/>
      <c r="X40" s="17"/>
      <c r="Y40" s="22" t="s">
        <v>385</v>
      </c>
    </row>
    <row r="41" spans="1:25" s="9" customFormat="1" ht="23.1" customHeight="1" x14ac:dyDescent="0.5">
      <c r="A41" s="17">
        <v>25</v>
      </c>
      <c r="B41" s="17" t="s">
        <v>123</v>
      </c>
      <c r="C41" s="17">
        <v>39976</v>
      </c>
      <c r="D41" s="17">
        <v>358</v>
      </c>
      <c r="E41" s="17">
        <v>3497</v>
      </c>
      <c r="F41" s="19" t="s">
        <v>48</v>
      </c>
      <c r="G41" s="17">
        <v>0</v>
      </c>
      <c r="H41" s="17">
        <v>1</v>
      </c>
      <c r="I41" s="17">
        <v>95</v>
      </c>
      <c r="J41" s="20">
        <f>100+95</f>
        <v>195</v>
      </c>
      <c r="K41" s="17"/>
      <c r="L41" s="17"/>
      <c r="M41" s="17"/>
      <c r="N41" s="17"/>
      <c r="O41" s="17">
        <v>25</v>
      </c>
      <c r="P41" s="21" t="s">
        <v>340</v>
      </c>
      <c r="Q41" s="17" t="s">
        <v>44</v>
      </c>
      <c r="R41" s="17" t="s">
        <v>45</v>
      </c>
      <c r="S41" s="17"/>
      <c r="T41" s="17"/>
      <c r="U41" s="17"/>
      <c r="V41" s="17"/>
      <c r="W41" s="17"/>
      <c r="X41" s="17"/>
      <c r="Y41" s="22" t="s">
        <v>386</v>
      </c>
    </row>
    <row r="42" spans="1:25" s="9" customFormat="1" ht="23.1" customHeight="1" x14ac:dyDescent="0.5">
      <c r="A42" s="17"/>
      <c r="B42" s="17" t="s">
        <v>123</v>
      </c>
      <c r="C42" s="17">
        <v>18190</v>
      </c>
      <c r="D42" s="17">
        <v>41</v>
      </c>
      <c r="E42" s="17">
        <v>1677</v>
      </c>
      <c r="F42" s="19" t="s">
        <v>48</v>
      </c>
      <c r="G42" s="17">
        <v>4</v>
      </c>
      <c r="H42" s="17">
        <v>1</v>
      </c>
      <c r="I42" s="17">
        <v>20</v>
      </c>
      <c r="J42" s="20">
        <f>4*400+100+20</f>
        <v>1720</v>
      </c>
      <c r="K42" s="17"/>
      <c r="L42" s="17"/>
      <c r="M42" s="17"/>
      <c r="N42" s="17"/>
      <c r="O42" s="17"/>
      <c r="P42" s="21"/>
      <c r="Q42" s="17"/>
      <c r="R42" s="17"/>
      <c r="S42" s="17"/>
      <c r="T42" s="17"/>
      <c r="U42" s="17"/>
      <c r="V42" s="17"/>
      <c r="W42" s="17"/>
      <c r="X42" s="17"/>
      <c r="Y42" s="22"/>
    </row>
    <row r="43" spans="1:25" s="9" customFormat="1" ht="23.1" customHeight="1" x14ac:dyDescent="0.5">
      <c r="A43" s="23">
        <v>26</v>
      </c>
      <c r="B43" s="17" t="s">
        <v>123</v>
      </c>
      <c r="C43" s="23">
        <v>26164</v>
      </c>
      <c r="D43" s="23">
        <v>203</v>
      </c>
      <c r="E43" s="23">
        <v>794</v>
      </c>
      <c r="F43" s="19" t="s">
        <v>48</v>
      </c>
      <c r="G43" s="23">
        <v>5</v>
      </c>
      <c r="H43" s="23">
        <v>3</v>
      </c>
      <c r="I43" s="23">
        <v>97</v>
      </c>
      <c r="J43" s="20">
        <f>7*400+300+35</f>
        <v>3135</v>
      </c>
      <c r="K43" s="23"/>
      <c r="L43" s="23"/>
      <c r="M43" s="23"/>
      <c r="N43" s="23"/>
      <c r="O43" s="23">
        <v>26</v>
      </c>
      <c r="P43" s="26" t="s">
        <v>387</v>
      </c>
      <c r="Q43" s="17" t="s">
        <v>44</v>
      </c>
      <c r="R43" s="17" t="s">
        <v>45</v>
      </c>
      <c r="S43" s="23"/>
      <c r="T43" s="23"/>
      <c r="U43" s="23"/>
      <c r="V43" s="23"/>
      <c r="W43" s="23"/>
      <c r="X43" s="23"/>
      <c r="Y43" s="25" t="s">
        <v>388</v>
      </c>
    </row>
    <row r="44" spans="1:25" s="9" customFormat="1" ht="23.1" customHeight="1" x14ac:dyDescent="0.5">
      <c r="A44" s="23">
        <v>27</v>
      </c>
      <c r="B44" s="17" t="s">
        <v>123</v>
      </c>
      <c r="C44" s="23">
        <v>37376</v>
      </c>
      <c r="D44" s="23">
        <v>322</v>
      </c>
      <c r="E44" s="23">
        <v>2813</v>
      </c>
      <c r="F44" s="19" t="s">
        <v>48</v>
      </c>
      <c r="G44" s="23">
        <v>12</v>
      </c>
      <c r="H44" s="23">
        <v>1</v>
      </c>
      <c r="I44" s="23">
        <v>71</v>
      </c>
      <c r="J44" s="20">
        <f>12*400+100+71</f>
        <v>4971</v>
      </c>
      <c r="K44" s="23"/>
      <c r="L44" s="23"/>
      <c r="M44" s="23"/>
      <c r="N44" s="23"/>
      <c r="O44" s="23">
        <v>27</v>
      </c>
      <c r="P44" s="26" t="s">
        <v>387</v>
      </c>
      <c r="Q44" s="17" t="s">
        <v>44</v>
      </c>
      <c r="R44" s="17" t="s">
        <v>45</v>
      </c>
      <c r="S44" s="23"/>
      <c r="T44" s="23"/>
      <c r="U44" s="23"/>
      <c r="V44" s="23"/>
      <c r="W44" s="23"/>
      <c r="X44" s="23"/>
      <c r="Y44" s="25" t="s">
        <v>389</v>
      </c>
    </row>
    <row r="45" spans="1:25" s="9" customFormat="1" ht="23.1" customHeight="1" x14ac:dyDescent="0.5">
      <c r="A45" s="23">
        <v>28</v>
      </c>
      <c r="B45" s="17" t="s">
        <v>123</v>
      </c>
      <c r="C45" s="23">
        <v>15518</v>
      </c>
      <c r="D45" s="23">
        <v>87</v>
      </c>
      <c r="E45" s="23">
        <v>1282</v>
      </c>
      <c r="F45" s="19" t="s">
        <v>48</v>
      </c>
      <c r="G45" s="23">
        <v>24</v>
      </c>
      <c r="H45" s="23">
        <v>2</v>
      </c>
      <c r="I45" s="23">
        <v>19</v>
      </c>
      <c r="J45" s="20">
        <f>24*400+200+19</f>
        <v>9819</v>
      </c>
      <c r="K45" s="23"/>
      <c r="L45" s="23"/>
      <c r="M45" s="23"/>
      <c r="N45" s="23"/>
      <c r="O45" s="23">
        <v>28</v>
      </c>
      <c r="P45" s="26" t="s">
        <v>390</v>
      </c>
      <c r="Q45" s="23" t="s">
        <v>44</v>
      </c>
      <c r="R45" s="23" t="s">
        <v>45</v>
      </c>
      <c r="S45" s="23"/>
      <c r="T45" s="23"/>
      <c r="U45" s="23"/>
      <c r="V45" s="23"/>
      <c r="W45" s="23"/>
      <c r="X45" s="23"/>
      <c r="Y45" s="25" t="s">
        <v>391</v>
      </c>
    </row>
    <row r="46" spans="1:25" s="9" customFormat="1" ht="23.1" customHeight="1" x14ac:dyDescent="0.5">
      <c r="A46" s="23">
        <v>29</v>
      </c>
      <c r="B46" s="17" t="s">
        <v>123</v>
      </c>
      <c r="C46" s="23">
        <v>4059</v>
      </c>
      <c r="D46" s="23">
        <v>27</v>
      </c>
      <c r="E46" s="23">
        <v>38</v>
      </c>
      <c r="F46" s="19" t="s">
        <v>48</v>
      </c>
      <c r="G46" s="23">
        <v>0</v>
      </c>
      <c r="H46" s="23">
        <v>0</v>
      </c>
      <c r="I46" s="23">
        <v>62</v>
      </c>
      <c r="J46" s="20">
        <v>62</v>
      </c>
      <c r="K46" s="23"/>
      <c r="L46" s="23"/>
      <c r="M46" s="23"/>
      <c r="N46" s="23"/>
      <c r="O46" s="23">
        <v>29</v>
      </c>
      <c r="P46" s="26" t="s">
        <v>481</v>
      </c>
      <c r="Q46" s="23" t="s">
        <v>44</v>
      </c>
      <c r="R46" s="23" t="s">
        <v>45</v>
      </c>
      <c r="S46" s="23"/>
      <c r="T46" s="23"/>
      <c r="U46" s="23"/>
      <c r="V46" s="23"/>
      <c r="W46" s="23"/>
      <c r="X46" s="23"/>
      <c r="Y46" s="25" t="s">
        <v>482</v>
      </c>
    </row>
    <row r="47" spans="1:25" s="9" customFormat="1" ht="23.1" customHeight="1" x14ac:dyDescent="0.5">
      <c r="A47" s="23"/>
      <c r="B47" s="17" t="s">
        <v>123</v>
      </c>
      <c r="C47" s="23"/>
      <c r="D47" s="23">
        <v>151</v>
      </c>
      <c r="E47" s="23">
        <v>566</v>
      </c>
      <c r="F47" s="19" t="s">
        <v>48</v>
      </c>
      <c r="G47" s="23">
        <v>8</v>
      </c>
      <c r="H47" s="23">
        <v>0</v>
      </c>
      <c r="I47" s="23">
        <v>0</v>
      </c>
      <c r="J47" s="20"/>
      <c r="K47" s="23"/>
      <c r="L47" s="23"/>
      <c r="M47" s="23"/>
      <c r="N47" s="23"/>
      <c r="O47" s="23"/>
      <c r="P47" s="26"/>
      <c r="Q47" s="17"/>
      <c r="R47" s="17"/>
      <c r="S47" s="23"/>
      <c r="T47" s="23"/>
      <c r="U47" s="23"/>
      <c r="V47" s="23"/>
      <c r="W47" s="23"/>
      <c r="X47" s="23"/>
      <c r="Y47" s="25"/>
    </row>
    <row r="48" spans="1:25" s="9" customFormat="1" ht="23.1" customHeight="1" x14ac:dyDescent="0.5">
      <c r="A48" s="17"/>
      <c r="B48" s="17" t="s">
        <v>123</v>
      </c>
      <c r="C48" s="17"/>
      <c r="D48" s="17">
        <v>152</v>
      </c>
      <c r="E48" s="17">
        <v>567</v>
      </c>
      <c r="F48" s="19" t="s">
        <v>48</v>
      </c>
      <c r="G48" s="17">
        <v>6</v>
      </c>
      <c r="H48" s="17">
        <v>1</v>
      </c>
      <c r="I48" s="17">
        <v>17</v>
      </c>
      <c r="J48" s="20"/>
      <c r="K48" s="23"/>
      <c r="L48" s="23"/>
      <c r="M48" s="23"/>
      <c r="N48" s="23"/>
      <c r="O48" s="23"/>
      <c r="P48" s="26"/>
      <c r="Q48" s="17"/>
      <c r="R48" s="17"/>
      <c r="S48" s="23"/>
      <c r="T48" s="23"/>
      <c r="U48" s="23"/>
      <c r="V48" s="23"/>
      <c r="W48" s="23"/>
      <c r="X48" s="23"/>
      <c r="Y48" s="25"/>
    </row>
    <row r="49" spans="1:26" ht="23.1" customHeight="1" x14ac:dyDescent="0.5">
      <c r="A49" s="17"/>
      <c r="B49" s="17" t="s">
        <v>123</v>
      </c>
      <c r="C49" s="17">
        <v>13409</v>
      </c>
      <c r="D49" s="17">
        <v>153</v>
      </c>
      <c r="E49" s="17">
        <v>568</v>
      </c>
      <c r="F49" s="19" t="s">
        <v>48</v>
      </c>
      <c r="G49" s="17">
        <v>7</v>
      </c>
      <c r="H49" s="17">
        <v>0</v>
      </c>
      <c r="I49" s="17">
        <v>0</v>
      </c>
      <c r="J49" s="20"/>
      <c r="K49" s="23"/>
      <c r="L49" s="23"/>
      <c r="M49" s="23"/>
      <c r="N49" s="23"/>
      <c r="O49" s="23"/>
      <c r="P49" s="26"/>
      <c r="Q49" s="17"/>
      <c r="R49" s="17"/>
      <c r="S49" s="23"/>
      <c r="T49" s="23"/>
      <c r="U49" s="23"/>
      <c r="V49" s="23"/>
      <c r="W49" s="23"/>
      <c r="X49" s="23"/>
      <c r="Y49" s="25"/>
      <c r="Z49" s="9"/>
    </row>
    <row r="50" spans="1:26" ht="23.1" customHeight="1" x14ac:dyDescent="0.5">
      <c r="A50" s="17"/>
      <c r="B50" s="17" t="s">
        <v>123</v>
      </c>
      <c r="C50" s="17">
        <v>28733</v>
      </c>
      <c r="D50" s="17">
        <v>184</v>
      </c>
      <c r="E50" s="17">
        <v>2092</v>
      </c>
      <c r="F50" s="19" t="s">
        <v>48</v>
      </c>
      <c r="G50" s="17">
        <v>2</v>
      </c>
      <c r="H50" s="17">
        <v>0</v>
      </c>
      <c r="I50" s="17">
        <v>0</v>
      </c>
      <c r="J50" s="20"/>
      <c r="K50" s="23"/>
      <c r="L50" s="23"/>
      <c r="M50" s="23"/>
      <c r="N50" s="23"/>
      <c r="O50" s="23"/>
      <c r="P50" s="26"/>
      <c r="Q50" s="17"/>
      <c r="R50" s="17"/>
      <c r="S50" s="23"/>
      <c r="T50" s="23"/>
      <c r="U50" s="23"/>
      <c r="V50" s="23"/>
      <c r="W50" s="23"/>
      <c r="X50" s="23"/>
      <c r="Y50" s="25"/>
      <c r="Z50" s="9"/>
    </row>
    <row r="51" spans="1:26" ht="23.1" customHeight="1" x14ac:dyDescent="0.5">
      <c r="A51" s="17">
        <v>30</v>
      </c>
      <c r="B51" s="17" t="s">
        <v>123</v>
      </c>
      <c r="C51" s="17">
        <v>18016</v>
      </c>
      <c r="D51" s="17">
        <v>59</v>
      </c>
      <c r="E51" s="17">
        <v>1503</v>
      </c>
      <c r="F51" s="19" t="s">
        <v>48</v>
      </c>
      <c r="G51" s="17">
        <v>17</v>
      </c>
      <c r="H51" s="17">
        <v>0</v>
      </c>
      <c r="I51" s="17">
        <v>24</v>
      </c>
      <c r="J51" s="20"/>
      <c r="K51" s="23"/>
      <c r="L51" s="23"/>
      <c r="M51" s="23"/>
      <c r="N51" s="23"/>
      <c r="O51" s="23">
        <v>30</v>
      </c>
      <c r="P51" s="26" t="s">
        <v>483</v>
      </c>
      <c r="Q51" s="17" t="s">
        <v>44</v>
      </c>
      <c r="R51" s="17" t="s">
        <v>45</v>
      </c>
      <c r="S51" s="23"/>
      <c r="T51" s="23"/>
      <c r="U51" s="23"/>
      <c r="V51" s="23"/>
      <c r="W51" s="23"/>
      <c r="X51" s="23"/>
      <c r="Y51" s="25" t="s">
        <v>484</v>
      </c>
      <c r="Z51" s="9"/>
    </row>
    <row r="52" spans="1:26" ht="23.1" customHeight="1" x14ac:dyDescent="0.5">
      <c r="A52" s="17">
        <v>31</v>
      </c>
      <c r="B52" s="17" t="s">
        <v>123</v>
      </c>
      <c r="C52" s="17">
        <v>15135</v>
      </c>
      <c r="D52" s="17">
        <v>2</v>
      </c>
      <c r="E52" s="17">
        <v>1202</v>
      </c>
      <c r="F52" s="19" t="s">
        <v>48</v>
      </c>
      <c r="G52" s="17">
        <v>10</v>
      </c>
      <c r="H52" s="17">
        <v>2</v>
      </c>
      <c r="I52" s="17">
        <v>81</v>
      </c>
      <c r="J52" s="20"/>
      <c r="K52" s="23"/>
      <c r="L52" s="23"/>
      <c r="M52" s="23"/>
      <c r="N52" s="23"/>
      <c r="O52" s="23">
        <v>31</v>
      </c>
      <c r="P52" s="26" t="s">
        <v>339</v>
      </c>
      <c r="Q52" s="17" t="s">
        <v>44</v>
      </c>
      <c r="R52" s="17" t="s">
        <v>45</v>
      </c>
      <c r="S52" s="23"/>
      <c r="T52" s="23"/>
      <c r="U52" s="23"/>
      <c r="V52" s="23"/>
      <c r="W52" s="23"/>
      <c r="X52" s="23"/>
      <c r="Y52" s="25" t="s">
        <v>485</v>
      </c>
      <c r="Z52" s="9"/>
    </row>
    <row r="53" spans="1:26" ht="23.1" customHeight="1" x14ac:dyDescent="0.5">
      <c r="A53" s="17">
        <v>32</v>
      </c>
      <c r="B53" s="17" t="s">
        <v>123</v>
      </c>
      <c r="C53" s="17">
        <v>13924</v>
      </c>
      <c r="D53" s="17">
        <v>168</v>
      </c>
      <c r="E53" s="17">
        <v>636</v>
      </c>
      <c r="F53" s="19" t="s">
        <v>48</v>
      </c>
      <c r="G53" s="17">
        <v>11</v>
      </c>
      <c r="H53" s="17">
        <v>2</v>
      </c>
      <c r="I53" s="17">
        <v>88</v>
      </c>
      <c r="J53" s="20"/>
      <c r="K53" s="23"/>
      <c r="L53" s="23"/>
      <c r="M53" s="23"/>
      <c r="N53" s="23"/>
      <c r="O53" s="23">
        <v>32</v>
      </c>
      <c r="P53" s="26" t="s">
        <v>486</v>
      </c>
      <c r="Q53" s="17" t="s">
        <v>44</v>
      </c>
      <c r="R53" s="17" t="s">
        <v>45</v>
      </c>
      <c r="S53" s="23"/>
      <c r="T53" s="23"/>
      <c r="U53" s="23"/>
      <c r="V53" s="23"/>
      <c r="W53" s="23"/>
      <c r="X53" s="23"/>
      <c r="Y53" s="25" t="s">
        <v>487</v>
      </c>
      <c r="Z53" s="9"/>
    </row>
    <row r="54" spans="1:26" ht="23.1" customHeight="1" x14ac:dyDescent="0.5">
      <c r="A54" s="17">
        <v>33</v>
      </c>
      <c r="B54" s="17" t="s">
        <v>123</v>
      </c>
      <c r="C54" s="17">
        <v>18300</v>
      </c>
      <c r="D54" s="17">
        <v>129</v>
      </c>
      <c r="E54" s="17">
        <v>2927</v>
      </c>
      <c r="F54" s="19" t="s">
        <v>48</v>
      </c>
      <c r="G54" s="17">
        <v>10</v>
      </c>
      <c r="H54" s="17">
        <v>3</v>
      </c>
      <c r="I54" s="17">
        <v>80</v>
      </c>
      <c r="J54" s="20"/>
      <c r="K54" s="23"/>
      <c r="L54" s="23"/>
      <c r="M54" s="23"/>
      <c r="N54" s="23"/>
      <c r="O54" s="23">
        <v>33</v>
      </c>
      <c r="P54" s="26" t="s">
        <v>488</v>
      </c>
      <c r="Q54" s="17" t="s">
        <v>44</v>
      </c>
      <c r="R54" s="17" t="s">
        <v>45</v>
      </c>
      <c r="S54" s="23"/>
      <c r="T54" s="23"/>
      <c r="U54" s="23"/>
      <c r="V54" s="23"/>
      <c r="W54" s="23"/>
      <c r="X54" s="23"/>
      <c r="Y54" s="25" t="s">
        <v>489</v>
      </c>
      <c r="Z54" s="9"/>
    </row>
    <row r="55" spans="1:26" ht="23.1" customHeight="1" x14ac:dyDescent="0.5">
      <c r="A55" s="17">
        <v>34</v>
      </c>
      <c r="B55" s="17" t="s">
        <v>123</v>
      </c>
      <c r="C55" s="17">
        <v>35862</v>
      </c>
      <c r="D55" s="17">
        <v>295</v>
      </c>
      <c r="E55" s="17">
        <v>2501</v>
      </c>
      <c r="F55" s="19" t="s">
        <v>48</v>
      </c>
      <c r="G55" s="17">
        <v>4</v>
      </c>
      <c r="H55" s="17">
        <v>0</v>
      </c>
      <c r="I55" s="17">
        <v>15</v>
      </c>
      <c r="J55" s="20"/>
      <c r="K55" s="23"/>
      <c r="L55" s="23"/>
      <c r="M55" s="23"/>
      <c r="N55" s="23"/>
      <c r="O55" s="23">
        <v>34</v>
      </c>
      <c r="P55" s="26" t="s">
        <v>492</v>
      </c>
      <c r="Q55" s="17" t="s">
        <v>44</v>
      </c>
      <c r="R55" s="17" t="s">
        <v>45</v>
      </c>
      <c r="S55" s="23"/>
      <c r="T55" s="23"/>
      <c r="U55" s="23"/>
      <c r="V55" s="23"/>
      <c r="W55" s="23"/>
      <c r="X55" s="23"/>
      <c r="Y55" s="25" t="s">
        <v>493</v>
      </c>
      <c r="Z55" s="9"/>
    </row>
    <row r="56" spans="1:26" ht="23.1" customHeight="1" x14ac:dyDescent="0.5">
      <c r="A56" s="17">
        <v>35</v>
      </c>
      <c r="B56" s="17" t="s">
        <v>123</v>
      </c>
      <c r="C56" s="17">
        <v>39979</v>
      </c>
      <c r="D56" s="17">
        <v>361</v>
      </c>
      <c r="E56" s="17">
        <v>3500</v>
      </c>
      <c r="F56" s="19" t="s">
        <v>48</v>
      </c>
      <c r="G56" s="17">
        <v>0</v>
      </c>
      <c r="H56" s="17">
        <v>1</v>
      </c>
      <c r="I56" s="17">
        <v>21</v>
      </c>
      <c r="J56" s="20"/>
      <c r="K56" s="23"/>
      <c r="L56" s="23"/>
      <c r="M56" s="23"/>
      <c r="N56" s="23"/>
      <c r="O56" s="23">
        <v>35</v>
      </c>
      <c r="P56" s="26" t="s">
        <v>494</v>
      </c>
      <c r="Q56" s="17" t="s">
        <v>44</v>
      </c>
      <c r="R56" s="17" t="s">
        <v>45</v>
      </c>
      <c r="S56" s="23"/>
      <c r="T56" s="23"/>
      <c r="U56" s="23"/>
      <c r="V56" s="23"/>
      <c r="W56" s="23"/>
      <c r="X56" s="23"/>
      <c r="Y56" s="25" t="s">
        <v>495</v>
      </c>
      <c r="Z56" s="9"/>
    </row>
    <row r="57" spans="1:26" ht="23.1" customHeight="1" x14ac:dyDescent="0.5">
      <c r="A57" s="17">
        <v>36</v>
      </c>
      <c r="B57" s="17" t="s">
        <v>123</v>
      </c>
      <c r="C57" s="17">
        <v>39980</v>
      </c>
      <c r="D57" s="17">
        <v>362</v>
      </c>
      <c r="E57" s="17">
        <v>3501</v>
      </c>
      <c r="F57" s="19" t="s">
        <v>48</v>
      </c>
      <c r="G57" s="17">
        <v>0</v>
      </c>
      <c r="H57" s="17">
        <v>1</v>
      </c>
      <c r="I57" s="17">
        <v>13</v>
      </c>
      <c r="J57" s="20"/>
      <c r="K57" s="23"/>
      <c r="L57" s="23"/>
      <c r="M57" s="23"/>
      <c r="N57" s="23"/>
      <c r="O57" s="23">
        <v>36</v>
      </c>
      <c r="P57" s="26" t="s">
        <v>494</v>
      </c>
      <c r="Q57" s="17" t="s">
        <v>44</v>
      </c>
      <c r="R57" s="17" t="s">
        <v>45</v>
      </c>
      <c r="S57" s="23"/>
      <c r="T57" s="23"/>
      <c r="U57" s="23"/>
      <c r="V57" s="23"/>
      <c r="W57" s="23"/>
      <c r="X57" s="23"/>
      <c r="Y57" s="25" t="s">
        <v>496</v>
      </c>
      <c r="Z57" s="9"/>
    </row>
    <row r="58" spans="1:26" ht="23.1" customHeight="1" x14ac:dyDescent="0.5">
      <c r="A58" s="17">
        <v>37</v>
      </c>
      <c r="B58" s="17" t="s">
        <v>123</v>
      </c>
      <c r="C58" s="17">
        <v>15509</v>
      </c>
      <c r="D58" s="17">
        <v>114</v>
      </c>
      <c r="E58" s="17">
        <v>1273</v>
      </c>
      <c r="F58" s="19" t="s">
        <v>48</v>
      </c>
      <c r="G58" s="17">
        <v>4</v>
      </c>
      <c r="H58" s="17">
        <v>3</v>
      </c>
      <c r="I58" s="17">
        <v>69</v>
      </c>
      <c r="J58" s="20"/>
      <c r="K58" s="23"/>
      <c r="L58" s="23"/>
      <c r="M58" s="23"/>
      <c r="N58" s="23"/>
      <c r="O58" s="23">
        <v>37</v>
      </c>
      <c r="P58" s="26" t="s">
        <v>497</v>
      </c>
      <c r="Q58" s="17" t="s">
        <v>44</v>
      </c>
      <c r="R58" s="17" t="s">
        <v>45</v>
      </c>
      <c r="S58" s="23"/>
      <c r="T58" s="23"/>
      <c r="U58" s="23"/>
      <c r="V58" s="23"/>
      <c r="W58" s="23"/>
      <c r="X58" s="23"/>
      <c r="Y58" s="25" t="s">
        <v>498</v>
      </c>
      <c r="Z58" s="9"/>
    </row>
    <row r="59" spans="1:26" ht="23.1" customHeight="1" x14ac:dyDescent="0.5">
      <c r="A59" s="17">
        <v>38</v>
      </c>
      <c r="B59" s="17" t="s">
        <v>123</v>
      </c>
      <c r="C59" s="17"/>
      <c r="D59" s="17">
        <v>77</v>
      </c>
      <c r="E59" s="17"/>
      <c r="F59" s="19" t="s">
        <v>48</v>
      </c>
      <c r="G59" s="17">
        <v>0</v>
      </c>
      <c r="H59" s="17">
        <v>0</v>
      </c>
      <c r="I59" s="17">
        <v>72</v>
      </c>
      <c r="J59" s="20"/>
      <c r="K59" s="23"/>
      <c r="L59" s="23"/>
      <c r="M59" s="23"/>
      <c r="N59" s="23"/>
      <c r="O59" s="23">
        <v>38</v>
      </c>
      <c r="P59" s="26" t="s">
        <v>499</v>
      </c>
      <c r="Q59" s="17" t="s">
        <v>44</v>
      </c>
      <c r="R59" s="17" t="s">
        <v>45</v>
      </c>
      <c r="S59" s="23"/>
      <c r="T59" s="23"/>
      <c r="U59" s="23"/>
      <c r="V59" s="23"/>
      <c r="W59" s="23"/>
      <c r="X59" s="23"/>
      <c r="Y59" s="25" t="s">
        <v>500</v>
      </c>
      <c r="Z59" s="9"/>
    </row>
    <row r="60" spans="1:26" ht="23.1" customHeight="1" x14ac:dyDescent="0.5">
      <c r="A60" s="17">
        <v>39</v>
      </c>
      <c r="B60" s="17" t="s">
        <v>123</v>
      </c>
      <c r="C60" s="17">
        <v>7069</v>
      </c>
      <c r="D60" s="17">
        <v>19</v>
      </c>
      <c r="E60" s="17">
        <v>30</v>
      </c>
      <c r="F60" s="19" t="s">
        <v>48</v>
      </c>
      <c r="G60" s="17">
        <v>0</v>
      </c>
      <c r="H60" s="17">
        <v>0</v>
      </c>
      <c r="I60" s="17">
        <v>68</v>
      </c>
      <c r="J60" s="20"/>
      <c r="K60" s="23"/>
      <c r="L60" s="23"/>
      <c r="M60" s="23"/>
      <c r="N60" s="23"/>
      <c r="O60" s="23">
        <v>39</v>
      </c>
      <c r="P60" s="26" t="s">
        <v>501</v>
      </c>
      <c r="Q60" s="17" t="s">
        <v>44</v>
      </c>
      <c r="R60" s="17" t="s">
        <v>45</v>
      </c>
      <c r="S60" s="23"/>
      <c r="T60" s="23"/>
      <c r="U60" s="23"/>
      <c r="V60" s="23"/>
      <c r="W60" s="23"/>
      <c r="X60" s="23"/>
      <c r="Y60" s="25" t="s">
        <v>502</v>
      </c>
      <c r="Z60" s="9"/>
    </row>
    <row r="61" spans="1:26" ht="23.1" customHeight="1" x14ac:dyDescent="0.5">
      <c r="A61" s="17">
        <v>40</v>
      </c>
      <c r="B61" s="151" t="s">
        <v>123</v>
      </c>
      <c r="C61" s="151">
        <v>4061</v>
      </c>
      <c r="D61" s="151">
        <v>23</v>
      </c>
      <c r="E61" s="151">
        <v>40</v>
      </c>
      <c r="F61" s="152" t="s">
        <v>48</v>
      </c>
      <c r="G61" s="151">
        <v>0</v>
      </c>
      <c r="H61" s="151">
        <v>0</v>
      </c>
      <c r="I61" s="151">
        <v>47</v>
      </c>
      <c r="J61" s="153"/>
      <c r="K61" s="154"/>
      <c r="L61" s="154"/>
      <c r="M61" s="154"/>
      <c r="N61" s="154"/>
      <c r="O61" s="154">
        <v>40</v>
      </c>
      <c r="P61" s="155" t="s">
        <v>501</v>
      </c>
      <c r="Q61" s="151" t="s">
        <v>44</v>
      </c>
      <c r="R61" s="151" t="s">
        <v>45</v>
      </c>
      <c r="S61" s="154"/>
      <c r="T61" s="154"/>
      <c r="U61" s="154"/>
      <c r="V61" s="154"/>
      <c r="W61" s="154"/>
      <c r="X61" s="154"/>
      <c r="Y61" s="156" t="s">
        <v>502</v>
      </c>
      <c r="Z61" s="9"/>
    </row>
    <row r="62" spans="1:26" ht="23.1" customHeight="1" x14ac:dyDescent="0.5">
      <c r="A62" s="17"/>
      <c r="B62" s="151" t="s">
        <v>128</v>
      </c>
      <c r="C62" s="151">
        <v>307</v>
      </c>
      <c r="D62" s="151">
        <v>58</v>
      </c>
      <c r="E62" s="151"/>
      <c r="F62" s="152" t="s">
        <v>48</v>
      </c>
      <c r="G62" s="151">
        <v>0</v>
      </c>
      <c r="H62" s="151">
        <v>0</v>
      </c>
      <c r="I62" s="151">
        <v>57</v>
      </c>
      <c r="J62" s="153"/>
      <c r="K62" s="154"/>
      <c r="L62" s="154"/>
      <c r="M62" s="154"/>
      <c r="N62" s="154"/>
      <c r="O62" s="154"/>
      <c r="P62" s="155"/>
      <c r="Q62" s="151"/>
      <c r="R62" s="151"/>
      <c r="S62" s="154"/>
      <c r="T62" s="154"/>
      <c r="U62" s="154"/>
      <c r="V62" s="154"/>
      <c r="W62" s="154"/>
      <c r="X62" s="154"/>
      <c r="Y62" s="156"/>
      <c r="Z62" s="9"/>
    </row>
    <row r="63" spans="1:26" ht="23.1" customHeight="1" x14ac:dyDescent="0.5">
      <c r="A63" s="17">
        <v>41</v>
      </c>
      <c r="B63" s="17" t="s">
        <v>123</v>
      </c>
      <c r="C63" s="17">
        <v>13410</v>
      </c>
      <c r="D63" s="17">
        <v>154</v>
      </c>
      <c r="E63" s="17">
        <v>569</v>
      </c>
      <c r="F63" s="19" t="s">
        <v>48</v>
      </c>
      <c r="G63" s="17">
        <v>7</v>
      </c>
      <c r="H63" s="17">
        <v>0</v>
      </c>
      <c r="I63" s="17">
        <v>0</v>
      </c>
      <c r="J63" s="20"/>
      <c r="K63" s="23"/>
      <c r="L63" s="23"/>
      <c r="M63" s="23"/>
      <c r="N63" s="23"/>
      <c r="O63" s="23">
        <v>41</v>
      </c>
      <c r="P63" s="26" t="s">
        <v>504</v>
      </c>
      <c r="Q63" s="17" t="s">
        <v>44</v>
      </c>
      <c r="R63" s="17" t="s">
        <v>45</v>
      </c>
      <c r="S63" s="23"/>
      <c r="T63" s="23"/>
      <c r="U63" s="23"/>
      <c r="V63" s="23"/>
      <c r="W63" s="23"/>
      <c r="X63" s="23"/>
      <c r="Y63" s="25" t="s">
        <v>503</v>
      </c>
      <c r="Z63" s="9"/>
    </row>
    <row r="64" spans="1:26" ht="23.1" customHeight="1" x14ac:dyDescent="0.5">
      <c r="A64" s="17">
        <v>42</v>
      </c>
      <c r="B64" s="151" t="s">
        <v>128</v>
      </c>
      <c r="C64" s="151">
        <v>358</v>
      </c>
      <c r="D64" s="151">
        <v>313</v>
      </c>
      <c r="E64" s="151"/>
      <c r="F64" s="152" t="s">
        <v>48</v>
      </c>
      <c r="G64" s="151">
        <v>13</v>
      </c>
      <c r="H64" s="151">
        <v>0</v>
      </c>
      <c r="I64" s="151">
        <v>11</v>
      </c>
      <c r="J64" s="153"/>
      <c r="K64" s="154"/>
      <c r="L64" s="154"/>
      <c r="M64" s="154"/>
      <c r="N64" s="154"/>
      <c r="O64" s="154">
        <v>42</v>
      </c>
      <c r="P64" s="155" t="s">
        <v>505</v>
      </c>
      <c r="Q64" s="151" t="s">
        <v>44</v>
      </c>
      <c r="R64" s="151" t="s">
        <v>45</v>
      </c>
      <c r="S64" s="154"/>
      <c r="T64" s="154"/>
      <c r="U64" s="154"/>
      <c r="V64" s="154"/>
      <c r="W64" s="154"/>
      <c r="X64" s="154"/>
      <c r="Y64" s="156" t="s">
        <v>506</v>
      </c>
      <c r="Z64" s="9"/>
    </row>
    <row r="65" spans="1:26" ht="23.1" customHeight="1" x14ac:dyDescent="0.5">
      <c r="A65" s="17">
        <v>43</v>
      </c>
      <c r="B65" s="17" t="s">
        <v>123</v>
      </c>
      <c r="C65" s="17">
        <v>43351</v>
      </c>
      <c r="D65" s="17">
        <v>351</v>
      </c>
      <c r="E65" s="17">
        <v>4033</v>
      </c>
      <c r="F65" s="19" t="s">
        <v>48</v>
      </c>
      <c r="G65" s="17">
        <v>4</v>
      </c>
      <c r="H65" s="17">
        <v>0</v>
      </c>
      <c r="I65" s="17">
        <v>54</v>
      </c>
      <c r="J65" s="20"/>
      <c r="K65" s="23"/>
      <c r="L65" s="23"/>
      <c r="M65" s="23"/>
      <c r="N65" s="23"/>
      <c r="O65" s="23">
        <v>43</v>
      </c>
      <c r="P65" s="26" t="s">
        <v>507</v>
      </c>
      <c r="Q65" s="17" t="s">
        <v>44</v>
      </c>
      <c r="R65" s="17" t="s">
        <v>45</v>
      </c>
      <c r="S65" s="23"/>
      <c r="T65" s="23"/>
      <c r="U65" s="23"/>
      <c r="V65" s="23"/>
      <c r="W65" s="23"/>
      <c r="X65" s="23" t="s">
        <v>509</v>
      </c>
      <c r="Y65" s="25" t="s">
        <v>508</v>
      </c>
      <c r="Z65" s="9"/>
    </row>
    <row r="66" spans="1:26" ht="23.1" customHeight="1" x14ac:dyDescent="0.5">
      <c r="A66" s="17"/>
      <c r="B66" s="17" t="s">
        <v>123</v>
      </c>
      <c r="C66" s="17">
        <v>43299</v>
      </c>
      <c r="D66" s="17">
        <v>327</v>
      </c>
      <c r="E66" s="17">
        <v>3963</v>
      </c>
      <c r="F66" s="19" t="s">
        <v>48</v>
      </c>
      <c r="G66" s="17">
        <v>1</v>
      </c>
      <c r="H66" s="17">
        <v>0</v>
      </c>
      <c r="I66" s="17">
        <v>39</v>
      </c>
      <c r="J66" s="20"/>
      <c r="K66" s="23"/>
      <c r="L66" s="23"/>
      <c r="M66" s="23"/>
      <c r="N66" s="23"/>
      <c r="O66" s="23"/>
      <c r="P66" s="26"/>
      <c r="Q66" s="17"/>
      <c r="R66" s="17"/>
      <c r="S66" s="23"/>
      <c r="T66" s="23"/>
      <c r="U66" s="23"/>
      <c r="V66" s="23"/>
      <c r="W66" s="23"/>
      <c r="X66" s="23"/>
      <c r="Y66" s="25"/>
      <c r="Z66" s="9"/>
    </row>
    <row r="67" spans="1:26" ht="23.1" customHeight="1" x14ac:dyDescent="0.5">
      <c r="A67" s="17">
        <v>44</v>
      </c>
      <c r="B67" s="17" t="s">
        <v>123</v>
      </c>
      <c r="C67" s="17">
        <v>36045</v>
      </c>
      <c r="D67" s="17">
        <v>252</v>
      </c>
      <c r="E67" s="17">
        <v>4758</v>
      </c>
      <c r="F67" s="19" t="s">
        <v>48</v>
      </c>
      <c r="G67" s="17">
        <v>8</v>
      </c>
      <c r="H67" s="17">
        <v>0</v>
      </c>
      <c r="I67" s="17">
        <v>0</v>
      </c>
      <c r="J67" s="20"/>
      <c r="K67" s="23"/>
      <c r="L67" s="23"/>
      <c r="M67" s="23"/>
      <c r="N67" s="23"/>
      <c r="O67" s="23">
        <v>44</v>
      </c>
      <c r="P67" s="26" t="s">
        <v>510</v>
      </c>
      <c r="Q67" s="17" t="s">
        <v>44</v>
      </c>
      <c r="R67" s="17" t="s">
        <v>45</v>
      </c>
      <c r="S67" s="23"/>
      <c r="T67" s="23"/>
      <c r="U67" s="23"/>
      <c r="V67" s="23"/>
      <c r="W67" s="23"/>
      <c r="X67" s="23"/>
      <c r="Y67" s="25" t="s">
        <v>511</v>
      </c>
      <c r="Z67" s="9"/>
    </row>
    <row r="68" spans="1:26" ht="23.1" customHeight="1" x14ac:dyDescent="0.5">
      <c r="A68" s="17"/>
      <c r="B68" s="17"/>
      <c r="C68" s="17">
        <v>15375</v>
      </c>
      <c r="D68" s="17">
        <v>69</v>
      </c>
      <c r="E68" s="17">
        <v>4858</v>
      </c>
      <c r="F68" s="19" t="s">
        <v>48</v>
      </c>
      <c r="G68" s="17">
        <v>30</v>
      </c>
      <c r="H68" s="17">
        <v>0</v>
      </c>
      <c r="I68" s="17">
        <v>21</v>
      </c>
      <c r="J68" s="20"/>
      <c r="K68" s="23"/>
      <c r="L68" s="23"/>
      <c r="M68" s="23"/>
      <c r="N68" s="23"/>
      <c r="O68" s="23"/>
      <c r="P68" s="26"/>
      <c r="Q68" s="17"/>
      <c r="R68" s="17"/>
      <c r="S68" s="23"/>
      <c r="T68" s="23"/>
      <c r="U68" s="23"/>
      <c r="V68" s="23"/>
      <c r="W68" s="23"/>
      <c r="X68" s="23"/>
      <c r="Y68" s="25"/>
      <c r="Z68" s="9"/>
    </row>
    <row r="69" spans="1:26" ht="23.1" customHeight="1" x14ac:dyDescent="0.5">
      <c r="A69" s="17">
        <v>45</v>
      </c>
      <c r="B69" s="17" t="s">
        <v>123</v>
      </c>
      <c r="C69" s="17">
        <v>15366</v>
      </c>
      <c r="D69" s="17">
        <v>54</v>
      </c>
      <c r="E69" s="17">
        <v>1248</v>
      </c>
      <c r="F69" s="19" t="s">
        <v>48</v>
      </c>
      <c r="G69" s="17">
        <v>12</v>
      </c>
      <c r="H69" s="17">
        <v>3</v>
      </c>
      <c r="I69" s="17">
        <v>92</v>
      </c>
      <c r="J69" s="20"/>
      <c r="K69" s="23"/>
      <c r="L69" s="23"/>
      <c r="M69" s="23"/>
      <c r="N69" s="23"/>
      <c r="O69" s="23">
        <v>45</v>
      </c>
      <c r="P69" s="26" t="s">
        <v>512</v>
      </c>
      <c r="Q69" s="17" t="s">
        <v>44</v>
      </c>
      <c r="R69" s="17" t="s">
        <v>45</v>
      </c>
      <c r="S69" s="23"/>
      <c r="T69" s="23"/>
      <c r="U69" s="23"/>
      <c r="V69" s="23"/>
      <c r="W69" s="23"/>
      <c r="X69" s="23"/>
      <c r="Y69" s="25" t="s">
        <v>513</v>
      </c>
      <c r="Z69" s="9"/>
    </row>
    <row r="70" spans="1:26" ht="23.1" customHeight="1" x14ac:dyDescent="0.5">
      <c r="A70" s="17"/>
      <c r="B70" s="17" t="s">
        <v>123</v>
      </c>
      <c r="C70" s="17">
        <v>43323</v>
      </c>
      <c r="D70" s="17">
        <v>350</v>
      </c>
      <c r="E70" s="17">
        <v>3986</v>
      </c>
      <c r="F70" s="19" t="s">
        <v>48</v>
      </c>
      <c r="G70" s="17">
        <v>7</v>
      </c>
      <c r="H70" s="17">
        <v>0</v>
      </c>
      <c r="I70" s="17">
        <v>99</v>
      </c>
      <c r="J70" s="20"/>
      <c r="K70" s="23"/>
      <c r="L70" s="23"/>
      <c r="M70" s="23"/>
      <c r="N70" s="23"/>
      <c r="O70" s="23"/>
      <c r="P70" s="26"/>
      <c r="Q70" s="17"/>
      <c r="R70" s="17"/>
      <c r="S70" s="23"/>
      <c r="T70" s="23"/>
      <c r="U70" s="23"/>
      <c r="V70" s="23"/>
      <c r="W70" s="23"/>
      <c r="X70" s="23"/>
      <c r="Y70" s="25"/>
      <c r="Z70" s="9"/>
    </row>
    <row r="71" spans="1:26" ht="23.1" customHeight="1" x14ac:dyDescent="0.5">
      <c r="A71" s="17"/>
      <c r="B71" s="17" t="s">
        <v>123</v>
      </c>
      <c r="C71" s="17">
        <v>43331</v>
      </c>
      <c r="D71" s="17">
        <v>358</v>
      </c>
      <c r="E71" s="17">
        <v>3994</v>
      </c>
      <c r="F71" s="19" t="s">
        <v>48</v>
      </c>
      <c r="G71" s="17">
        <v>8</v>
      </c>
      <c r="H71" s="17">
        <v>1</v>
      </c>
      <c r="I71" s="17">
        <v>89</v>
      </c>
      <c r="J71" s="20"/>
      <c r="K71" s="23"/>
      <c r="L71" s="23"/>
      <c r="M71" s="23"/>
      <c r="N71" s="23"/>
      <c r="O71" s="23"/>
      <c r="P71" s="26"/>
      <c r="Q71" s="17"/>
      <c r="R71" s="17"/>
      <c r="S71" s="23"/>
      <c r="T71" s="23"/>
      <c r="U71" s="23"/>
      <c r="V71" s="23"/>
      <c r="W71" s="23"/>
      <c r="X71" s="23"/>
      <c r="Y71" s="25"/>
      <c r="Z71" s="9"/>
    </row>
    <row r="72" spans="1:26" ht="23.1" customHeight="1" x14ac:dyDescent="0.5">
      <c r="A72" s="17">
        <v>46</v>
      </c>
      <c r="B72" s="17" t="s">
        <v>123</v>
      </c>
      <c r="C72" s="17">
        <v>33529</v>
      </c>
      <c r="D72" s="17">
        <v>188</v>
      </c>
      <c r="E72" s="17">
        <v>2142</v>
      </c>
      <c r="F72" s="19" t="s">
        <v>48</v>
      </c>
      <c r="G72" s="17">
        <v>8</v>
      </c>
      <c r="H72" s="17">
        <v>2</v>
      </c>
      <c r="I72" s="17">
        <v>11</v>
      </c>
      <c r="J72" s="20"/>
      <c r="K72" s="23"/>
      <c r="L72" s="23"/>
      <c r="M72" s="23"/>
      <c r="N72" s="23"/>
      <c r="O72" s="23">
        <v>46</v>
      </c>
      <c r="P72" s="26" t="s">
        <v>512</v>
      </c>
      <c r="Q72" s="17" t="s">
        <v>44</v>
      </c>
      <c r="R72" s="17" t="s">
        <v>45</v>
      </c>
      <c r="S72" s="23"/>
      <c r="T72" s="23"/>
      <c r="U72" s="23"/>
      <c r="V72" s="23"/>
      <c r="W72" s="23"/>
      <c r="X72" s="23"/>
      <c r="Y72" s="25" t="s">
        <v>514</v>
      </c>
      <c r="Z72" s="9"/>
    </row>
    <row r="73" spans="1:26" ht="23.1" customHeight="1" x14ac:dyDescent="0.5">
      <c r="A73" s="17">
        <v>47</v>
      </c>
      <c r="B73" s="17" t="s">
        <v>123</v>
      </c>
      <c r="C73" s="17">
        <v>43330</v>
      </c>
      <c r="D73" s="17">
        <v>357</v>
      </c>
      <c r="E73" s="17">
        <v>3993</v>
      </c>
      <c r="F73" s="19" t="s">
        <v>48</v>
      </c>
      <c r="G73" s="17">
        <v>8</v>
      </c>
      <c r="H73" s="17">
        <v>1</v>
      </c>
      <c r="I73" s="17">
        <v>33</v>
      </c>
      <c r="J73" s="20"/>
      <c r="K73" s="23"/>
      <c r="L73" s="23"/>
      <c r="M73" s="23"/>
      <c r="N73" s="23"/>
      <c r="O73" s="23">
        <v>47</v>
      </c>
      <c r="P73" s="26" t="s">
        <v>512</v>
      </c>
      <c r="Q73" s="17" t="s">
        <v>44</v>
      </c>
      <c r="R73" s="17" t="s">
        <v>45</v>
      </c>
      <c r="S73" s="23"/>
      <c r="T73" s="23"/>
      <c r="U73" s="23"/>
      <c r="V73" s="23"/>
      <c r="W73" s="23"/>
      <c r="X73" s="23"/>
      <c r="Y73" s="25" t="s">
        <v>515</v>
      </c>
      <c r="Z73" s="9"/>
    </row>
    <row r="74" spans="1:26" ht="23.1" customHeight="1" x14ac:dyDescent="0.5">
      <c r="A74" s="17">
        <v>48</v>
      </c>
      <c r="B74" s="17" t="s">
        <v>123</v>
      </c>
      <c r="C74" s="17">
        <v>15525</v>
      </c>
      <c r="D74" s="17">
        <v>178</v>
      </c>
      <c r="E74" s="17">
        <v>1289</v>
      </c>
      <c r="F74" s="19" t="s">
        <v>48</v>
      </c>
      <c r="G74" s="17">
        <v>12</v>
      </c>
      <c r="H74" s="17">
        <v>3</v>
      </c>
      <c r="I74" s="17">
        <v>92</v>
      </c>
      <c r="J74" s="20"/>
      <c r="K74" s="23"/>
      <c r="L74" s="23"/>
      <c r="M74" s="23"/>
      <c r="N74" s="23"/>
      <c r="O74" s="23">
        <v>48</v>
      </c>
      <c r="P74" s="26" t="s">
        <v>516</v>
      </c>
      <c r="Q74" s="17" t="s">
        <v>44</v>
      </c>
      <c r="R74" s="17" t="s">
        <v>45</v>
      </c>
      <c r="S74" s="23"/>
      <c r="T74" s="23"/>
      <c r="U74" s="23"/>
      <c r="V74" s="23"/>
      <c r="W74" s="23"/>
      <c r="X74" s="23"/>
      <c r="Y74" s="25" t="s">
        <v>517</v>
      </c>
      <c r="Z74" s="9"/>
    </row>
    <row r="75" spans="1:26" ht="23.1" customHeight="1" x14ac:dyDescent="0.5">
      <c r="A75" s="17">
        <v>49</v>
      </c>
      <c r="B75" s="17" t="s">
        <v>123</v>
      </c>
      <c r="C75" s="17">
        <v>24919</v>
      </c>
      <c r="D75" s="17">
        <v>111</v>
      </c>
      <c r="E75" s="17">
        <v>633</v>
      </c>
      <c r="F75" s="19" t="s">
        <v>48</v>
      </c>
      <c r="G75" s="17">
        <v>8</v>
      </c>
      <c r="H75" s="17">
        <v>0</v>
      </c>
      <c r="I75" s="17">
        <v>0</v>
      </c>
      <c r="J75" s="20"/>
      <c r="K75" s="23"/>
      <c r="L75" s="23"/>
      <c r="M75" s="23"/>
      <c r="N75" s="23"/>
      <c r="O75" s="23">
        <v>49</v>
      </c>
      <c r="P75" s="26" t="s">
        <v>518</v>
      </c>
      <c r="Q75" s="17" t="s">
        <v>44</v>
      </c>
      <c r="R75" s="17" t="s">
        <v>45</v>
      </c>
      <c r="S75" s="23"/>
      <c r="T75" s="23"/>
      <c r="U75" s="23"/>
      <c r="V75" s="23"/>
      <c r="W75" s="23"/>
      <c r="X75" s="23"/>
      <c r="Y75" s="25" t="s">
        <v>519</v>
      </c>
      <c r="Z75" s="9"/>
    </row>
    <row r="76" spans="1:26" ht="23.1" customHeight="1" x14ac:dyDescent="0.5">
      <c r="A76" s="17">
        <v>50</v>
      </c>
      <c r="B76" s="17" t="s">
        <v>123</v>
      </c>
      <c r="C76" s="17">
        <v>35825</v>
      </c>
      <c r="D76" s="17">
        <v>183</v>
      </c>
      <c r="E76" s="17">
        <v>2281</v>
      </c>
      <c r="F76" s="19" t="s">
        <v>48</v>
      </c>
      <c r="G76" s="17">
        <v>14</v>
      </c>
      <c r="H76" s="17">
        <v>3</v>
      </c>
      <c r="I76" s="17">
        <v>18</v>
      </c>
      <c r="J76" s="20"/>
      <c r="K76" s="23"/>
      <c r="L76" s="23"/>
      <c r="M76" s="23"/>
      <c r="N76" s="23"/>
      <c r="O76" s="23">
        <v>50</v>
      </c>
      <c r="P76" s="26" t="s">
        <v>518</v>
      </c>
      <c r="Q76" s="17" t="s">
        <v>44</v>
      </c>
      <c r="R76" s="17" t="s">
        <v>45</v>
      </c>
      <c r="S76" s="23"/>
      <c r="T76" s="23"/>
      <c r="U76" s="23"/>
      <c r="V76" s="23"/>
      <c r="W76" s="23"/>
      <c r="X76" s="23"/>
      <c r="Y76" s="25" t="s">
        <v>520</v>
      </c>
      <c r="Z76" s="9"/>
    </row>
    <row r="77" spans="1:26" ht="23.1" customHeight="1" x14ac:dyDescent="0.5">
      <c r="A77" s="17">
        <v>51</v>
      </c>
      <c r="B77" s="17" t="s">
        <v>123</v>
      </c>
      <c r="C77" s="17">
        <v>18319</v>
      </c>
      <c r="D77" s="17">
        <v>146</v>
      </c>
      <c r="E77" s="17">
        <v>2913</v>
      </c>
      <c r="F77" s="19" t="s">
        <v>48</v>
      </c>
      <c r="G77" s="17">
        <v>4</v>
      </c>
      <c r="H77" s="17">
        <v>3</v>
      </c>
      <c r="I77" s="17">
        <v>90</v>
      </c>
      <c r="J77" s="20"/>
      <c r="K77" s="23"/>
      <c r="L77" s="23"/>
      <c r="M77" s="23"/>
      <c r="N77" s="23"/>
      <c r="O77" s="23">
        <v>51</v>
      </c>
      <c r="P77" s="26" t="s">
        <v>521</v>
      </c>
      <c r="Q77" s="17" t="s">
        <v>44</v>
      </c>
      <c r="R77" s="17" t="s">
        <v>45</v>
      </c>
      <c r="S77" s="23"/>
      <c r="T77" s="23"/>
      <c r="U77" s="23"/>
      <c r="V77" s="23"/>
      <c r="W77" s="23"/>
      <c r="X77" s="23"/>
      <c r="Y77" s="25" t="s">
        <v>522</v>
      </c>
      <c r="Z77" s="9"/>
    </row>
    <row r="78" spans="1:26" ht="23.1" customHeight="1" x14ac:dyDescent="0.5">
      <c r="A78" s="17"/>
      <c r="B78" s="17" t="s">
        <v>123</v>
      </c>
      <c r="C78" s="17">
        <v>18037</v>
      </c>
      <c r="D78" s="17">
        <v>900</v>
      </c>
      <c r="E78" s="17">
        <v>1524</v>
      </c>
      <c r="F78" s="19" t="s">
        <v>48</v>
      </c>
      <c r="G78" s="17">
        <v>4</v>
      </c>
      <c r="H78" s="17">
        <v>3</v>
      </c>
      <c r="I78" s="17">
        <v>20</v>
      </c>
      <c r="J78" s="20"/>
      <c r="K78" s="23"/>
      <c r="L78" s="23"/>
      <c r="M78" s="23"/>
      <c r="N78" s="23"/>
      <c r="O78" s="23"/>
      <c r="P78" s="26"/>
      <c r="Q78" s="17"/>
      <c r="R78" s="17"/>
      <c r="S78" s="23"/>
      <c r="T78" s="23"/>
      <c r="U78" s="23"/>
      <c r="V78" s="23"/>
      <c r="W78" s="23"/>
      <c r="X78" s="23"/>
      <c r="Y78" s="25"/>
      <c r="Z78" s="9"/>
    </row>
    <row r="79" spans="1:26" ht="23.1" customHeight="1" x14ac:dyDescent="0.5">
      <c r="A79" s="17"/>
      <c r="B79" s="17" t="s">
        <v>123</v>
      </c>
      <c r="C79" s="17">
        <v>18035</v>
      </c>
      <c r="D79" s="17">
        <v>78</v>
      </c>
      <c r="E79" s="17">
        <v>1522</v>
      </c>
      <c r="F79" s="19" t="s">
        <v>48</v>
      </c>
      <c r="G79" s="17">
        <v>8</v>
      </c>
      <c r="H79" s="17">
        <v>0</v>
      </c>
      <c r="I79" s="17">
        <v>70</v>
      </c>
      <c r="J79" s="20"/>
      <c r="K79" s="23"/>
      <c r="L79" s="23"/>
      <c r="M79" s="23"/>
      <c r="N79" s="23"/>
      <c r="O79" s="23"/>
      <c r="P79" s="26"/>
      <c r="Q79" s="17"/>
      <c r="R79" s="17"/>
      <c r="S79" s="23"/>
      <c r="T79" s="23"/>
      <c r="U79" s="23"/>
      <c r="V79" s="23"/>
      <c r="W79" s="23"/>
      <c r="X79" s="23"/>
      <c r="Y79" s="25"/>
      <c r="Z79" s="9"/>
    </row>
    <row r="80" spans="1:26" ht="23.1" customHeight="1" x14ac:dyDescent="0.5">
      <c r="A80" s="17">
        <v>52</v>
      </c>
      <c r="B80" s="17" t="s">
        <v>123</v>
      </c>
      <c r="C80" s="17">
        <v>34461</v>
      </c>
      <c r="D80" s="17">
        <v>264</v>
      </c>
      <c r="E80" s="17">
        <v>2255</v>
      </c>
      <c r="F80" s="19" t="s">
        <v>48</v>
      </c>
      <c r="G80" s="17">
        <v>10</v>
      </c>
      <c r="H80" s="17">
        <v>0</v>
      </c>
      <c r="I80" s="17">
        <v>0</v>
      </c>
      <c r="J80" s="20"/>
      <c r="K80" s="23"/>
      <c r="L80" s="23"/>
      <c r="M80" s="23"/>
      <c r="N80" s="23"/>
      <c r="O80" s="23">
        <v>52</v>
      </c>
      <c r="P80" s="26" t="s">
        <v>523</v>
      </c>
      <c r="Q80" s="17" t="s">
        <v>44</v>
      </c>
      <c r="R80" s="17" t="s">
        <v>45</v>
      </c>
      <c r="S80" s="23"/>
      <c r="T80" s="23"/>
      <c r="U80" s="23"/>
      <c r="V80" s="23"/>
      <c r="W80" s="23"/>
      <c r="X80" s="23"/>
      <c r="Y80" s="25" t="s">
        <v>524</v>
      </c>
      <c r="Z80" s="9"/>
    </row>
    <row r="81" spans="1:26" ht="23.1" customHeight="1" x14ac:dyDescent="0.5">
      <c r="A81" s="17"/>
      <c r="B81" s="17" t="s">
        <v>123</v>
      </c>
      <c r="C81" s="17">
        <v>18329</v>
      </c>
      <c r="D81" s="17">
        <v>99</v>
      </c>
      <c r="E81" s="17">
        <v>2612</v>
      </c>
      <c r="F81" s="19" t="s">
        <v>48</v>
      </c>
      <c r="G81" s="17">
        <v>2</v>
      </c>
      <c r="H81" s="17">
        <v>2</v>
      </c>
      <c r="I81" s="17">
        <v>40</v>
      </c>
      <c r="J81" s="20"/>
      <c r="K81" s="23"/>
      <c r="L81" s="23"/>
      <c r="M81" s="23"/>
      <c r="N81" s="23"/>
      <c r="O81" s="23"/>
      <c r="P81" s="26"/>
      <c r="Q81" s="17"/>
      <c r="R81" s="17"/>
      <c r="S81" s="23"/>
      <c r="T81" s="23"/>
      <c r="U81" s="23"/>
      <c r="V81" s="23"/>
      <c r="W81" s="23"/>
      <c r="X81" s="23"/>
      <c r="Y81" s="25"/>
      <c r="Z81" s="9"/>
    </row>
    <row r="82" spans="1:26" ht="23.1" customHeight="1" x14ac:dyDescent="0.5">
      <c r="A82" s="17">
        <v>53</v>
      </c>
      <c r="B82" s="17" t="s">
        <v>123</v>
      </c>
      <c r="C82" s="17">
        <v>18321</v>
      </c>
      <c r="D82" s="17">
        <v>71</v>
      </c>
      <c r="E82" s="17">
        <v>2604</v>
      </c>
      <c r="F82" s="19" t="s">
        <v>48</v>
      </c>
      <c r="G82" s="17">
        <v>14</v>
      </c>
      <c r="H82" s="17">
        <v>0</v>
      </c>
      <c r="I82" s="17">
        <v>10</v>
      </c>
      <c r="J82" s="20"/>
      <c r="K82" s="23"/>
      <c r="L82" s="23"/>
      <c r="M82" s="23"/>
      <c r="N82" s="23"/>
      <c r="O82" s="23">
        <v>53</v>
      </c>
      <c r="P82" s="26" t="s">
        <v>521</v>
      </c>
      <c r="Q82" s="17" t="s">
        <v>44</v>
      </c>
      <c r="R82" s="17" t="s">
        <v>45</v>
      </c>
      <c r="S82" s="23"/>
      <c r="T82" s="23"/>
      <c r="U82" s="23"/>
      <c r="V82" s="23"/>
      <c r="W82" s="23"/>
      <c r="X82" s="23"/>
      <c r="Y82" s="25" t="s">
        <v>525</v>
      </c>
      <c r="Z82" s="9"/>
    </row>
    <row r="83" spans="1:26" ht="23.1" customHeight="1" x14ac:dyDescent="0.5">
      <c r="A83" s="17">
        <v>54</v>
      </c>
      <c r="B83" s="17" t="s">
        <v>123</v>
      </c>
      <c r="C83" s="17">
        <v>18017</v>
      </c>
      <c r="D83" s="17">
        <v>58</v>
      </c>
      <c r="E83" s="17">
        <v>1504</v>
      </c>
      <c r="F83" s="19" t="s">
        <v>48</v>
      </c>
      <c r="G83" s="17">
        <v>15</v>
      </c>
      <c r="H83" s="17">
        <v>3</v>
      </c>
      <c r="I83" s="17">
        <v>93</v>
      </c>
      <c r="J83" s="20"/>
      <c r="K83" s="23"/>
      <c r="L83" s="23"/>
      <c r="M83" s="23"/>
      <c r="N83" s="23"/>
      <c r="O83" s="23">
        <v>54</v>
      </c>
      <c r="P83" s="26" t="s">
        <v>526</v>
      </c>
      <c r="Q83" s="17" t="s">
        <v>44</v>
      </c>
      <c r="R83" s="17" t="s">
        <v>45</v>
      </c>
      <c r="S83" s="23"/>
      <c r="T83" s="23"/>
      <c r="U83" s="23"/>
      <c r="V83" s="23"/>
      <c r="W83" s="23"/>
      <c r="X83" s="23"/>
      <c r="Y83" s="25" t="s">
        <v>527</v>
      </c>
      <c r="Z83" s="9"/>
    </row>
    <row r="84" spans="1:26" ht="23.1" customHeight="1" x14ac:dyDescent="0.5">
      <c r="A84" s="17">
        <v>55</v>
      </c>
      <c r="B84" s="17" t="s">
        <v>528</v>
      </c>
      <c r="C84" s="17">
        <v>18328</v>
      </c>
      <c r="D84" s="17">
        <v>77</v>
      </c>
      <c r="E84" s="17">
        <v>18328</v>
      </c>
      <c r="F84" s="19" t="s">
        <v>48</v>
      </c>
      <c r="G84" s="17">
        <v>39</v>
      </c>
      <c r="H84" s="17">
        <v>1</v>
      </c>
      <c r="I84" s="17">
        <v>12</v>
      </c>
      <c r="J84" s="20"/>
      <c r="K84" s="23"/>
      <c r="L84" s="23"/>
      <c r="M84" s="23"/>
      <c r="N84" s="23"/>
      <c r="O84" s="23">
        <v>55</v>
      </c>
      <c r="P84" s="26" t="s">
        <v>529</v>
      </c>
      <c r="Q84" s="17"/>
      <c r="R84" s="17"/>
      <c r="S84" s="23"/>
      <c r="T84" s="23"/>
      <c r="U84" s="23"/>
      <c r="V84" s="23"/>
      <c r="W84" s="23"/>
      <c r="X84" s="23"/>
      <c r="Y84" s="25" t="s">
        <v>530</v>
      </c>
      <c r="Z84" s="9"/>
    </row>
    <row r="85" spans="1:26" ht="23.1" customHeight="1" x14ac:dyDescent="0.5">
      <c r="A85" s="17">
        <v>56</v>
      </c>
      <c r="B85" s="17" t="s">
        <v>123</v>
      </c>
      <c r="C85" s="17">
        <v>17991</v>
      </c>
      <c r="D85" s="17">
        <v>39</v>
      </c>
      <c r="E85" s="17">
        <v>1478</v>
      </c>
      <c r="F85" s="19" t="s">
        <v>48</v>
      </c>
      <c r="G85" s="17">
        <v>18</v>
      </c>
      <c r="H85" s="17">
        <v>3</v>
      </c>
      <c r="I85" s="17">
        <v>30</v>
      </c>
      <c r="J85" s="20"/>
      <c r="K85" s="23"/>
      <c r="L85" s="23"/>
      <c r="M85" s="23"/>
      <c r="N85" s="23"/>
      <c r="O85" s="23">
        <v>56</v>
      </c>
      <c r="P85" s="26" t="s">
        <v>531</v>
      </c>
      <c r="Q85" s="17" t="s">
        <v>44</v>
      </c>
      <c r="R85" s="17" t="s">
        <v>45</v>
      </c>
      <c r="S85" s="23"/>
      <c r="T85" s="23"/>
      <c r="U85" s="23"/>
      <c r="V85" s="23"/>
      <c r="W85" s="23"/>
      <c r="X85" s="23"/>
      <c r="Y85" s="25" t="s">
        <v>532</v>
      </c>
      <c r="Z85" s="9"/>
    </row>
    <row r="86" spans="1:26" ht="23.1" customHeight="1" x14ac:dyDescent="0.5">
      <c r="A86" s="17"/>
      <c r="B86" s="17" t="s">
        <v>123</v>
      </c>
      <c r="C86" s="17">
        <v>24001</v>
      </c>
      <c r="D86" s="17">
        <v>182</v>
      </c>
      <c r="E86" s="17">
        <v>464</v>
      </c>
      <c r="F86" s="19" t="s">
        <v>48</v>
      </c>
      <c r="G86" s="17">
        <v>9</v>
      </c>
      <c r="H86" s="17">
        <v>3</v>
      </c>
      <c r="I86" s="17">
        <v>30</v>
      </c>
      <c r="J86" s="20"/>
      <c r="K86" s="23"/>
      <c r="L86" s="23"/>
      <c r="M86" s="23"/>
      <c r="N86" s="23"/>
      <c r="O86" s="23"/>
      <c r="P86" s="26"/>
      <c r="Q86" s="17"/>
      <c r="R86" s="17"/>
      <c r="S86" s="23"/>
      <c r="T86" s="23"/>
      <c r="U86" s="23"/>
      <c r="V86" s="23"/>
      <c r="W86" s="23"/>
      <c r="X86" s="23"/>
      <c r="Y86" s="25"/>
      <c r="Z86" s="9"/>
    </row>
    <row r="87" spans="1:26" ht="23.1" customHeight="1" x14ac:dyDescent="0.5">
      <c r="A87" s="17">
        <v>57</v>
      </c>
      <c r="B87" s="17" t="s">
        <v>123</v>
      </c>
      <c r="C87" s="17">
        <v>43466</v>
      </c>
      <c r="D87" s="17">
        <v>266</v>
      </c>
      <c r="E87" s="17">
        <v>4115</v>
      </c>
      <c r="F87" s="19" t="s">
        <v>48</v>
      </c>
      <c r="G87" s="17">
        <v>6</v>
      </c>
      <c r="H87" s="17">
        <v>2</v>
      </c>
      <c r="I87" s="17">
        <v>64</v>
      </c>
      <c r="J87" s="20"/>
      <c r="K87" s="23"/>
      <c r="L87" s="23"/>
      <c r="M87" s="23"/>
      <c r="N87" s="23"/>
      <c r="O87" s="23">
        <v>57</v>
      </c>
      <c r="P87" s="26" t="s">
        <v>546</v>
      </c>
      <c r="Q87" s="17"/>
      <c r="R87" s="17"/>
      <c r="S87" s="23"/>
      <c r="T87" s="23"/>
      <c r="U87" s="23"/>
      <c r="V87" s="23"/>
      <c r="W87" s="23"/>
      <c r="X87" s="23"/>
      <c r="Y87" s="25" t="s">
        <v>533</v>
      </c>
      <c r="Z87" s="9" t="s">
        <v>534</v>
      </c>
    </row>
    <row r="88" spans="1:26" ht="23.1" customHeight="1" x14ac:dyDescent="0.5">
      <c r="A88" s="17"/>
      <c r="B88" s="17" t="s">
        <v>123</v>
      </c>
      <c r="C88" s="17">
        <v>43468</v>
      </c>
      <c r="D88" s="17">
        <v>246</v>
      </c>
      <c r="E88" s="17">
        <v>4095</v>
      </c>
      <c r="F88" s="19" t="s">
        <v>48</v>
      </c>
      <c r="G88" s="17">
        <v>6</v>
      </c>
      <c r="H88" s="17">
        <v>3</v>
      </c>
      <c r="I88" s="17">
        <v>63</v>
      </c>
      <c r="J88" s="20"/>
      <c r="K88" s="23"/>
      <c r="L88" s="23"/>
      <c r="M88" s="23"/>
      <c r="N88" s="23"/>
      <c r="O88" s="23"/>
      <c r="P88" s="26"/>
      <c r="Q88" s="17"/>
      <c r="R88" s="17"/>
      <c r="S88" s="23"/>
      <c r="T88" s="23"/>
      <c r="U88" s="23"/>
      <c r="V88" s="23"/>
      <c r="W88" s="23"/>
      <c r="X88" s="23"/>
      <c r="Y88" s="25"/>
      <c r="Z88" s="9"/>
    </row>
    <row r="89" spans="1:26" ht="23.1" customHeight="1" x14ac:dyDescent="0.5">
      <c r="A89" s="17">
        <v>58</v>
      </c>
      <c r="B89" s="17" t="s">
        <v>123</v>
      </c>
      <c r="C89" s="17">
        <v>35826</v>
      </c>
      <c r="D89" s="17">
        <v>184</v>
      </c>
      <c r="E89" s="17">
        <v>2282</v>
      </c>
      <c r="F89" s="19" t="s">
        <v>48</v>
      </c>
      <c r="G89" s="17">
        <v>16</v>
      </c>
      <c r="H89" s="17">
        <v>2</v>
      </c>
      <c r="I89" s="17">
        <v>36</v>
      </c>
      <c r="J89" s="20"/>
      <c r="K89" s="23"/>
      <c r="L89" s="23"/>
      <c r="M89" s="23"/>
      <c r="N89" s="23"/>
      <c r="O89" s="23">
        <v>58</v>
      </c>
      <c r="P89" s="26" t="s">
        <v>535</v>
      </c>
      <c r="Q89" s="17" t="s">
        <v>44</v>
      </c>
      <c r="R89" s="17" t="s">
        <v>45</v>
      </c>
      <c r="S89" s="23"/>
      <c r="T89" s="23"/>
      <c r="U89" s="23"/>
      <c r="V89" s="23"/>
      <c r="W89" s="23"/>
      <c r="X89" s="23"/>
      <c r="Y89" s="25" t="s">
        <v>536</v>
      </c>
      <c r="Z89" s="9"/>
    </row>
    <row r="90" spans="1:26" ht="23.1" customHeight="1" x14ac:dyDescent="0.5">
      <c r="A90" s="17">
        <v>59</v>
      </c>
      <c r="B90" s="17" t="s">
        <v>123</v>
      </c>
      <c r="C90" s="17">
        <v>18019</v>
      </c>
      <c r="D90" s="17">
        <v>78</v>
      </c>
      <c r="E90" s="17">
        <v>1509</v>
      </c>
      <c r="F90" s="19" t="s">
        <v>48</v>
      </c>
      <c r="G90" s="17">
        <v>7</v>
      </c>
      <c r="H90" s="17">
        <v>0</v>
      </c>
      <c r="I90" s="17">
        <v>0</v>
      </c>
      <c r="J90" s="20"/>
      <c r="K90" s="23"/>
      <c r="L90" s="23"/>
      <c r="M90" s="23"/>
      <c r="N90" s="23"/>
      <c r="O90" s="23">
        <v>59</v>
      </c>
      <c r="P90" s="26" t="s">
        <v>501</v>
      </c>
      <c r="Q90" s="17" t="s">
        <v>44</v>
      </c>
      <c r="R90" s="17" t="s">
        <v>45</v>
      </c>
      <c r="S90" s="23"/>
      <c r="T90" s="23"/>
      <c r="U90" s="23"/>
      <c r="V90" s="23"/>
      <c r="W90" s="23"/>
      <c r="X90" s="23"/>
      <c r="Y90" s="25" t="s">
        <v>537</v>
      </c>
      <c r="Z90" s="9"/>
    </row>
    <row r="91" spans="1:26" ht="23.1" customHeight="1" x14ac:dyDescent="0.5">
      <c r="A91" s="23"/>
      <c r="B91" s="23" t="s">
        <v>123</v>
      </c>
      <c r="C91" s="23">
        <v>4045</v>
      </c>
      <c r="D91" s="23">
        <v>32</v>
      </c>
      <c r="E91" s="23">
        <v>16</v>
      </c>
      <c r="F91" s="69" t="s">
        <v>48</v>
      </c>
      <c r="G91" s="23">
        <v>0</v>
      </c>
      <c r="H91" s="23">
        <v>0</v>
      </c>
      <c r="I91" s="23">
        <v>79</v>
      </c>
      <c r="J91" s="24"/>
      <c r="K91" s="23"/>
      <c r="L91" s="23"/>
      <c r="M91" s="23"/>
      <c r="N91" s="23"/>
      <c r="O91" s="23"/>
      <c r="P91" s="26"/>
      <c r="Q91" s="23"/>
      <c r="R91" s="23"/>
      <c r="S91" s="23"/>
      <c r="T91" s="23"/>
      <c r="U91" s="23"/>
      <c r="V91" s="23"/>
      <c r="W91" s="23"/>
      <c r="X91" s="23"/>
      <c r="Y91" s="25"/>
      <c r="Z91" s="9"/>
    </row>
    <row r="92" spans="1:26" ht="23.1" customHeight="1" x14ac:dyDescent="0.5">
      <c r="A92" s="23">
        <v>60</v>
      </c>
      <c r="B92" s="23" t="s">
        <v>123</v>
      </c>
      <c r="C92" s="23">
        <v>18031</v>
      </c>
      <c r="D92" s="23">
        <v>75</v>
      </c>
      <c r="E92" s="23">
        <v>1518</v>
      </c>
      <c r="F92" s="69" t="s">
        <v>48</v>
      </c>
      <c r="G92" s="23">
        <v>11</v>
      </c>
      <c r="H92" s="23">
        <v>2</v>
      </c>
      <c r="I92" s="23">
        <v>30</v>
      </c>
      <c r="J92" s="24"/>
      <c r="K92" s="23"/>
      <c r="L92" s="23"/>
      <c r="M92" s="23"/>
      <c r="N92" s="23"/>
      <c r="O92" s="23">
        <v>60</v>
      </c>
      <c r="P92" s="26" t="s">
        <v>501</v>
      </c>
      <c r="Q92" s="23" t="s">
        <v>44</v>
      </c>
      <c r="R92" s="23" t="s">
        <v>45</v>
      </c>
      <c r="S92" s="23"/>
      <c r="T92" s="23"/>
      <c r="U92" s="23"/>
      <c r="V92" s="23"/>
      <c r="W92" s="23"/>
      <c r="X92" s="23"/>
      <c r="Y92" s="25" t="s">
        <v>538</v>
      </c>
      <c r="Z92" s="9"/>
    </row>
    <row r="93" spans="1:26" ht="23.1" customHeight="1" x14ac:dyDescent="0.5">
      <c r="A93" s="23">
        <v>61</v>
      </c>
      <c r="B93" s="23" t="s">
        <v>123</v>
      </c>
      <c r="C93" s="23">
        <v>15160</v>
      </c>
      <c r="D93" s="23">
        <v>18</v>
      </c>
      <c r="E93" s="23">
        <v>1227</v>
      </c>
      <c r="F93" s="69" t="s">
        <v>48</v>
      </c>
      <c r="G93" s="23">
        <v>7</v>
      </c>
      <c r="H93" s="23">
        <v>0</v>
      </c>
      <c r="I93" s="23">
        <v>28</v>
      </c>
      <c r="J93" s="24"/>
      <c r="K93" s="23"/>
      <c r="L93" s="23"/>
      <c r="M93" s="23"/>
      <c r="N93" s="23"/>
      <c r="O93" s="23">
        <v>61</v>
      </c>
      <c r="P93" s="26" t="s">
        <v>539</v>
      </c>
      <c r="Q93" s="23"/>
      <c r="R93" s="23"/>
      <c r="S93" s="23"/>
      <c r="T93" s="23"/>
      <c r="U93" s="23"/>
      <c r="V93" s="23"/>
      <c r="W93" s="23"/>
      <c r="X93" s="23"/>
      <c r="Y93" s="25" t="s">
        <v>540</v>
      </c>
      <c r="Z93" s="9"/>
    </row>
    <row r="94" spans="1:26" ht="23.1" customHeight="1" x14ac:dyDescent="0.5">
      <c r="A94" s="23">
        <v>62</v>
      </c>
      <c r="B94" s="23" t="s">
        <v>123</v>
      </c>
      <c r="C94" s="23">
        <v>13822</v>
      </c>
      <c r="D94" s="23">
        <v>166</v>
      </c>
      <c r="E94" s="23">
        <v>634</v>
      </c>
      <c r="F94" s="69" t="s">
        <v>48</v>
      </c>
      <c r="G94" s="23">
        <v>9</v>
      </c>
      <c r="H94" s="23">
        <v>1</v>
      </c>
      <c r="I94" s="23">
        <v>68</v>
      </c>
      <c r="J94" s="24"/>
      <c r="K94" s="23"/>
      <c r="L94" s="23"/>
      <c r="M94" s="23"/>
      <c r="N94" s="23"/>
      <c r="O94" s="23">
        <v>62</v>
      </c>
      <c r="P94" s="26" t="s">
        <v>539</v>
      </c>
      <c r="Q94" s="23"/>
      <c r="R94" s="23"/>
      <c r="S94" s="23"/>
      <c r="T94" s="23"/>
      <c r="U94" s="23"/>
      <c r="V94" s="23"/>
      <c r="W94" s="23"/>
      <c r="X94" s="23"/>
      <c r="Y94" s="25" t="s">
        <v>541</v>
      </c>
      <c r="Z94" s="9"/>
    </row>
    <row r="95" spans="1:26" ht="23.1" customHeight="1" x14ac:dyDescent="0.5">
      <c r="A95" s="23">
        <v>63</v>
      </c>
      <c r="B95" s="23" t="s">
        <v>123</v>
      </c>
      <c r="C95" s="23">
        <v>23923</v>
      </c>
      <c r="D95" s="23">
        <v>163</v>
      </c>
      <c r="E95" s="23">
        <v>635</v>
      </c>
      <c r="F95" s="69" t="s">
        <v>48</v>
      </c>
      <c r="G95" s="23">
        <v>5</v>
      </c>
      <c r="H95" s="23">
        <v>3</v>
      </c>
      <c r="I95" s="23">
        <v>50</v>
      </c>
      <c r="J95" s="24"/>
      <c r="K95" s="23"/>
      <c r="L95" s="23"/>
      <c r="M95" s="23"/>
      <c r="N95" s="23"/>
      <c r="O95" s="23">
        <v>63</v>
      </c>
      <c r="P95" s="26" t="s">
        <v>542</v>
      </c>
      <c r="Q95" s="23" t="s">
        <v>44</v>
      </c>
      <c r="R95" s="23" t="s">
        <v>45</v>
      </c>
      <c r="S95" s="23"/>
      <c r="T95" s="23"/>
      <c r="U95" s="23"/>
      <c r="V95" s="23"/>
      <c r="W95" s="23"/>
      <c r="X95" s="23"/>
      <c r="Y95" s="25" t="s">
        <v>543</v>
      </c>
      <c r="Z95" s="9"/>
    </row>
    <row r="96" spans="1:26" ht="23.1" customHeight="1" x14ac:dyDescent="0.5">
      <c r="A96" s="23">
        <v>64</v>
      </c>
      <c r="B96" s="86" t="s">
        <v>123</v>
      </c>
      <c r="C96" s="86">
        <v>15370</v>
      </c>
      <c r="D96" s="86">
        <v>150</v>
      </c>
      <c r="E96" s="86">
        <v>1252</v>
      </c>
      <c r="F96" s="109" t="s">
        <v>48</v>
      </c>
      <c r="G96" s="86">
        <v>7</v>
      </c>
      <c r="H96" s="86">
        <v>1</v>
      </c>
      <c r="I96" s="86">
        <v>59</v>
      </c>
      <c r="J96" s="100"/>
      <c r="K96" s="86"/>
      <c r="L96" s="86"/>
      <c r="M96" s="86"/>
      <c r="N96" s="86"/>
      <c r="O96" s="86">
        <v>64</v>
      </c>
      <c r="P96" s="89" t="s">
        <v>542</v>
      </c>
      <c r="Q96" s="86" t="s">
        <v>44</v>
      </c>
      <c r="R96" s="86" t="s">
        <v>45</v>
      </c>
      <c r="S96" s="86"/>
      <c r="T96" s="86"/>
      <c r="U96" s="86"/>
      <c r="V96" s="86"/>
      <c r="W96" s="86"/>
      <c r="X96" s="86"/>
      <c r="Y96" s="87" t="s">
        <v>544</v>
      </c>
      <c r="Z96" s="9" t="s">
        <v>545</v>
      </c>
    </row>
    <row r="97" spans="1:26" ht="23.1" customHeight="1" x14ac:dyDescent="0.5">
      <c r="A97" s="23"/>
      <c r="B97" s="110" t="s">
        <v>123</v>
      </c>
      <c r="C97" s="110">
        <v>40002</v>
      </c>
      <c r="D97" s="110">
        <v>265</v>
      </c>
      <c r="E97" s="110">
        <v>3523</v>
      </c>
      <c r="F97" s="109" t="s">
        <v>48</v>
      </c>
      <c r="G97" s="86">
        <v>8</v>
      </c>
      <c r="H97" s="86">
        <v>2</v>
      </c>
      <c r="I97" s="86">
        <v>85</v>
      </c>
      <c r="J97" s="100"/>
      <c r="K97" s="86"/>
      <c r="L97" s="86"/>
      <c r="M97" s="86"/>
      <c r="N97" s="86"/>
      <c r="O97" s="86"/>
      <c r="P97" s="89"/>
      <c r="Q97" s="86"/>
      <c r="R97" s="86"/>
      <c r="S97" s="86"/>
      <c r="T97" s="86"/>
      <c r="U97" s="86"/>
      <c r="V97" s="86"/>
      <c r="W97" s="86"/>
      <c r="X97" s="86"/>
      <c r="Y97" s="87"/>
      <c r="Z97" s="9"/>
    </row>
    <row r="98" spans="1:26" ht="23.1" customHeight="1" x14ac:dyDescent="0.5">
      <c r="A98" s="23"/>
      <c r="B98" s="110" t="s">
        <v>123</v>
      </c>
      <c r="C98" s="110">
        <v>39410</v>
      </c>
      <c r="D98" s="110">
        <v>249</v>
      </c>
      <c r="E98" s="110">
        <v>2914</v>
      </c>
      <c r="F98" s="109" t="s">
        <v>48</v>
      </c>
      <c r="G98" s="86">
        <v>10</v>
      </c>
      <c r="H98" s="86">
        <v>3</v>
      </c>
      <c r="I98" s="86">
        <v>4</v>
      </c>
      <c r="J98" s="100"/>
      <c r="K98" s="86"/>
      <c r="L98" s="86"/>
      <c r="M98" s="86"/>
      <c r="N98" s="86"/>
      <c r="O98" s="86"/>
      <c r="P98" s="89"/>
      <c r="Q98" s="86"/>
      <c r="R98" s="86"/>
      <c r="S98" s="86"/>
      <c r="T98" s="86"/>
      <c r="U98" s="86"/>
      <c r="V98" s="86"/>
      <c r="W98" s="86"/>
      <c r="X98" s="86"/>
      <c r="Y98" s="87"/>
      <c r="Z98" s="9"/>
    </row>
    <row r="99" spans="1:26" ht="23.1" customHeight="1" x14ac:dyDescent="0.5">
      <c r="A99" s="23"/>
      <c r="B99" s="110" t="s">
        <v>123</v>
      </c>
      <c r="C99" s="110">
        <v>40003</v>
      </c>
      <c r="D99" s="110">
        <v>266</v>
      </c>
      <c r="E99" s="110">
        <v>3524</v>
      </c>
      <c r="F99" s="109" t="s">
        <v>48</v>
      </c>
      <c r="G99" s="86">
        <v>7</v>
      </c>
      <c r="H99" s="86">
        <v>0</v>
      </c>
      <c r="I99" s="86">
        <v>19</v>
      </c>
      <c r="J99" s="100"/>
      <c r="K99" s="86"/>
      <c r="L99" s="86"/>
      <c r="M99" s="86"/>
      <c r="N99" s="86"/>
      <c r="O99" s="86"/>
      <c r="P99" s="89"/>
      <c r="Q99" s="86"/>
      <c r="R99" s="86"/>
      <c r="S99" s="86"/>
      <c r="T99" s="86"/>
      <c r="U99" s="86"/>
      <c r="V99" s="86"/>
      <c r="W99" s="86"/>
      <c r="X99" s="86"/>
      <c r="Y99" s="87"/>
      <c r="Z99" s="9"/>
    </row>
    <row r="100" spans="1:26" ht="23.1" customHeight="1" x14ac:dyDescent="0.5">
      <c r="A100" s="23">
        <v>65</v>
      </c>
      <c r="B100" s="23" t="s">
        <v>123</v>
      </c>
      <c r="C100" s="23">
        <v>15501</v>
      </c>
      <c r="D100" s="23">
        <v>110</v>
      </c>
      <c r="E100" s="23">
        <v>1275</v>
      </c>
      <c r="F100" s="69" t="s">
        <v>48</v>
      </c>
      <c r="G100" s="23">
        <v>20</v>
      </c>
      <c r="H100" s="23">
        <v>0</v>
      </c>
      <c r="I100" s="23">
        <v>0</v>
      </c>
      <c r="J100" s="24"/>
      <c r="K100" s="23"/>
      <c r="L100" s="23"/>
      <c r="M100" s="23"/>
      <c r="N100" s="23"/>
      <c r="O100" s="23">
        <v>65</v>
      </c>
      <c r="P100" s="26" t="s">
        <v>547</v>
      </c>
      <c r="Q100" s="23"/>
      <c r="R100" s="23"/>
      <c r="S100" s="23"/>
      <c r="T100" s="23"/>
      <c r="U100" s="23"/>
      <c r="V100" s="23"/>
      <c r="W100" s="23"/>
      <c r="X100" s="23"/>
      <c r="Y100" s="25" t="s">
        <v>548</v>
      </c>
      <c r="Z100" s="9"/>
    </row>
    <row r="101" spans="1:26" ht="23.1" customHeight="1" x14ac:dyDescent="0.5">
      <c r="A101" s="23">
        <v>66</v>
      </c>
      <c r="B101" s="23" t="s">
        <v>123</v>
      </c>
      <c r="C101" s="23">
        <v>45019</v>
      </c>
      <c r="D101" s="23">
        <v>73</v>
      </c>
      <c r="E101" s="23">
        <v>4246</v>
      </c>
      <c r="F101" s="69" t="s">
        <v>48</v>
      </c>
      <c r="G101" s="23">
        <v>0</v>
      </c>
      <c r="H101" s="23">
        <v>0</v>
      </c>
      <c r="I101" s="23">
        <v>38</v>
      </c>
      <c r="J101" s="24"/>
      <c r="K101" s="23"/>
      <c r="L101" s="23"/>
      <c r="M101" s="23"/>
      <c r="N101" s="23"/>
      <c r="O101" s="23">
        <v>66</v>
      </c>
      <c r="P101" s="26" t="s">
        <v>550</v>
      </c>
      <c r="Q101" s="23"/>
      <c r="R101" s="23"/>
      <c r="S101" s="23"/>
      <c r="T101" s="23"/>
      <c r="U101" s="23"/>
      <c r="V101" s="23"/>
      <c r="W101" s="23"/>
      <c r="X101" s="23"/>
      <c r="Y101" s="25" t="s">
        <v>549</v>
      </c>
      <c r="Z101" s="9"/>
    </row>
    <row r="102" spans="1:26" ht="23.1" customHeight="1" x14ac:dyDescent="0.5">
      <c r="A102" s="23"/>
      <c r="B102" s="23" t="s">
        <v>123</v>
      </c>
      <c r="C102" s="23">
        <v>43318</v>
      </c>
      <c r="D102" s="23">
        <v>345</v>
      </c>
      <c r="E102" s="23">
        <v>3981</v>
      </c>
      <c r="F102" s="69" t="s">
        <v>48</v>
      </c>
      <c r="G102" s="23">
        <v>2</v>
      </c>
      <c r="H102" s="23">
        <v>1</v>
      </c>
      <c r="I102" s="23">
        <v>65</v>
      </c>
      <c r="J102" s="24"/>
      <c r="K102" s="23"/>
      <c r="L102" s="23"/>
      <c r="M102" s="23"/>
      <c r="N102" s="23"/>
      <c r="O102" s="23"/>
      <c r="P102" s="26"/>
      <c r="Q102" s="23"/>
      <c r="R102" s="23"/>
      <c r="S102" s="23"/>
      <c r="T102" s="23"/>
      <c r="U102" s="23"/>
      <c r="V102" s="23"/>
      <c r="W102" s="23"/>
      <c r="X102" s="23"/>
      <c r="Y102" s="25"/>
      <c r="Z102" s="9"/>
    </row>
    <row r="103" spans="1:26" ht="23.1" customHeight="1" x14ac:dyDescent="0.5">
      <c r="A103" s="23"/>
      <c r="B103" s="23" t="s">
        <v>123</v>
      </c>
      <c r="C103" s="23">
        <v>46835</v>
      </c>
      <c r="D103" s="23">
        <v>401</v>
      </c>
      <c r="E103" s="23">
        <v>4664</v>
      </c>
      <c r="F103" s="69" t="s">
        <v>48</v>
      </c>
      <c r="G103" s="23">
        <v>2</v>
      </c>
      <c r="H103" s="23">
        <v>2</v>
      </c>
      <c r="I103" s="23">
        <v>58</v>
      </c>
      <c r="J103" s="24"/>
      <c r="K103" s="23"/>
      <c r="L103" s="23"/>
      <c r="M103" s="23"/>
      <c r="N103" s="23"/>
      <c r="O103" s="23"/>
      <c r="P103" s="26"/>
      <c r="Q103" s="23"/>
      <c r="R103" s="23"/>
      <c r="S103" s="23"/>
      <c r="T103" s="23"/>
      <c r="U103" s="23"/>
      <c r="V103" s="23"/>
      <c r="W103" s="23"/>
      <c r="X103" s="23"/>
      <c r="Y103" s="25"/>
      <c r="Z103" s="9"/>
    </row>
    <row r="104" spans="1:26" ht="23.1" customHeight="1" x14ac:dyDescent="0.5">
      <c r="A104" s="23">
        <v>67</v>
      </c>
      <c r="B104" s="23" t="s">
        <v>123</v>
      </c>
      <c r="C104" s="23">
        <v>43469</v>
      </c>
      <c r="D104" s="23">
        <v>247</v>
      </c>
      <c r="E104" s="23">
        <v>4096</v>
      </c>
      <c r="F104" s="69" t="s">
        <v>48</v>
      </c>
      <c r="G104" s="23">
        <v>5</v>
      </c>
      <c r="H104" s="23">
        <v>2</v>
      </c>
      <c r="I104" s="23">
        <v>59</v>
      </c>
      <c r="J104" s="24"/>
      <c r="K104" s="23"/>
      <c r="L104" s="23"/>
      <c r="M104" s="23"/>
      <c r="N104" s="23"/>
      <c r="O104" s="23">
        <v>67</v>
      </c>
      <c r="P104" s="26" t="s">
        <v>551</v>
      </c>
      <c r="Q104" s="23"/>
      <c r="R104" s="23"/>
      <c r="S104" s="23"/>
      <c r="T104" s="23"/>
      <c r="U104" s="23"/>
      <c r="V104" s="23"/>
      <c r="W104" s="23"/>
      <c r="X104" s="23"/>
      <c r="Y104" s="25" t="s">
        <v>552</v>
      </c>
      <c r="Z104" s="9"/>
    </row>
    <row r="105" spans="1:26" ht="23.1" customHeight="1" x14ac:dyDescent="0.5">
      <c r="A105" s="23">
        <v>68</v>
      </c>
      <c r="B105" s="23" t="s">
        <v>123</v>
      </c>
      <c r="C105" s="23">
        <v>18149</v>
      </c>
      <c r="D105" s="23">
        <v>82</v>
      </c>
      <c r="E105" s="23">
        <v>1636</v>
      </c>
      <c r="F105" s="69" t="s">
        <v>48</v>
      </c>
      <c r="G105" s="23">
        <v>7</v>
      </c>
      <c r="H105" s="23">
        <v>2</v>
      </c>
      <c r="I105" s="23">
        <v>10</v>
      </c>
      <c r="J105" s="24"/>
      <c r="K105" s="23"/>
      <c r="L105" s="23"/>
      <c r="M105" s="23"/>
      <c r="N105" s="23"/>
      <c r="O105" s="23">
        <v>68</v>
      </c>
      <c r="P105" s="26" t="s">
        <v>553</v>
      </c>
      <c r="Q105" s="23"/>
      <c r="R105" s="23"/>
      <c r="S105" s="23"/>
      <c r="T105" s="23"/>
      <c r="U105" s="23"/>
      <c r="V105" s="23"/>
      <c r="W105" s="23"/>
      <c r="X105" s="23"/>
      <c r="Y105" s="25" t="s">
        <v>554</v>
      </c>
      <c r="Z105" s="9" t="s">
        <v>555</v>
      </c>
    </row>
    <row r="106" spans="1:26" ht="23.1" customHeight="1" x14ac:dyDescent="0.5">
      <c r="A106" s="23">
        <v>69</v>
      </c>
      <c r="B106" s="23" t="s">
        <v>123</v>
      </c>
      <c r="C106" s="23">
        <v>17999</v>
      </c>
      <c r="D106" s="23">
        <v>53</v>
      </c>
      <c r="E106" s="23">
        <v>1486</v>
      </c>
      <c r="F106" s="69" t="s">
        <v>48</v>
      </c>
      <c r="G106" s="23">
        <v>20</v>
      </c>
      <c r="H106" s="23">
        <v>1</v>
      </c>
      <c r="I106" s="23">
        <v>44</v>
      </c>
      <c r="J106" s="24"/>
      <c r="K106" s="23"/>
      <c r="L106" s="23"/>
      <c r="M106" s="23"/>
      <c r="N106" s="23"/>
      <c r="O106" s="23">
        <v>69</v>
      </c>
      <c r="P106" s="26" t="s">
        <v>556</v>
      </c>
      <c r="Q106" s="23"/>
      <c r="R106" s="23"/>
      <c r="S106" s="23"/>
      <c r="T106" s="23"/>
      <c r="U106" s="23"/>
      <c r="V106" s="23"/>
      <c r="W106" s="23"/>
      <c r="X106" s="23"/>
      <c r="Y106" s="25" t="s">
        <v>557</v>
      </c>
      <c r="Z106" s="9"/>
    </row>
    <row r="107" spans="1:26" ht="23.1" customHeight="1" x14ac:dyDescent="0.5">
      <c r="A107" s="23">
        <v>70</v>
      </c>
      <c r="B107" s="23" t="s">
        <v>123</v>
      </c>
      <c r="C107" s="23">
        <v>17996</v>
      </c>
      <c r="D107" s="23">
        <v>49</v>
      </c>
      <c r="E107" s="23">
        <v>1483</v>
      </c>
      <c r="F107" s="69" t="s">
        <v>48</v>
      </c>
      <c r="G107" s="23">
        <v>10</v>
      </c>
      <c r="H107" s="23">
        <v>0</v>
      </c>
      <c r="I107" s="23">
        <v>20</v>
      </c>
      <c r="J107" s="24"/>
      <c r="K107" s="23"/>
      <c r="L107" s="23"/>
      <c r="M107" s="23"/>
      <c r="N107" s="23"/>
      <c r="O107" s="23">
        <v>70</v>
      </c>
      <c r="P107" s="26" t="s">
        <v>559</v>
      </c>
      <c r="Q107" s="23"/>
      <c r="R107" s="23"/>
      <c r="S107" s="23"/>
      <c r="T107" s="23"/>
      <c r="U107" s="23"/>
      <c r="V107" s="23"/>
      <c r="W107" s="23"/>
      <c r="X107" s="23"/>
      <c r="Y107" s="25" t="s">
        <v>558</v>
      </c>
      <c r="Z107" s="9"/>
    </row>
    <row r="108" spans="1:26" ht="23.1" customHeight="1" x14ac:dyDescent="0.5">
      <c r="A108" s="23">
        <v>71</v>
      </c>
      <c r="B108" s="23" t="s">
        <v>123</v>
      </c>
      <c r="C108" s="23">
        <v>35929</v>
      </c>
      <c r="D108" s="23">
        <v>207</v>
      </c>
      <c r="E108" s="23">
        <v>2505</v>
      </c>
      <c r="F108" s="69" t="s">
        <v>48</v>
      </c>
      <c r="G108" s="23">
        <v>5</v>
      </c>
      <c r="H108" s="23">
        <v>0</v>
      </c>
      <c r="I108" s="23">
        <v>16</v>
      </c>
      <c r="J108" s="24"/>
      <c r="K108" s="23"/>
      <c r="L108" s="23"/>
      <c r="M108" s="23"/>
      <c r="N108" s="23"/>
      <c r="O108" s="23">
        <v>71</v>
      </c>
      <c r="P108" s="26" t="s">
        <v>560</v>
      </c>
      <c r="Q108" s="23"/>
      <c r="R108" s="23"/>
      <c r="S108" s="23"/>
      <c r="T108" s="23"/>
      <c r="U108" s="23"/>
      <c r="V108" s="23"/>
      <c r="W108" s="23"/>
      <c r="X108" s="23"/>
      <c r="Y108" s="25" t="s">
        <v>561</v>
      </c>
      <c r="Z108" s="9"/>
    </row>
    <row r="109" spans="1:26" ht="23.1" customHeight="1" x14ac:dyDescent="0.5">
      <c r="A109" s="23">
        <v>72</v>
      </c>
      <c r="B109" s="23" t="s">
        <v>123</v>
      </c>
      <c r="C109" s="23">
        <v>15140</v>
      </c>
      <c r="D109" s="23">
        <v>1</v>
      </c>
      <c r="E109" s="23">
        <v>1207</v>
      </c>
      <c r="F109" s="69" t="s">
        <v>48</v>
      </c>
      <c r="G109" s="23">
        <v>8</v>
      </c>
      <c r="H109" s="23">
        <v>2</v>
      </c>
      <c r="I109" s="23">
        <v>61</v>
      </c>
      <c r="J109" s="24"/>
      <c r="K109" s="23"/>
      <c r="L109" s="23"/>
      <c r="M109" s="23"/>
      <c r="N109" s="23"/>
      <c r="O109" s="23">
        <v>72</v>
      </c>
      <c r="P109" s="26" t="s">
        <v>562</v>
      </c>
      <c r="Q109" s="23"/>
      <c r="R109" s="23"/>
      <c r="S109" s="23"/>
      <c r="T109" s="23"/>
      <c r="U109" s="23"/>
      <c r="V109" s="23"/>
      <c r="W109" s="23"/>
      <c r="X109" s="23"/>
      <c r="Y109" s="25" t="s">
        <v>563</v>
      </c>
      <c r="Z109" s="9"/>
    </row>
    <row r="110" spans="1:26" ht="23.1" customHeight="1" x14ac:dyDescent="0.5">
      <c r="A110" s="30"/>
      <c r="B110" s="30"/>
      <c r="C110" s="30"/>
      <c r="D110" s="30"/>
      <c r="E110" s="30"/>
      <c r="F110" s="31"/>
      <c r="G110" s="30"/>
      <c r="H110" s="30"/>
      <c r="I110" s="30"/>
      <c r="J110" s="32"/>
      <c r="K110" s="30"/>
      <c r="L110" s="30"/>
      <c r="M110" s="30"/>
      <c r="N110" s="30"/>
      <c r="O110" s="30"/>
      <c r="P110" s="33"/>
      <c r="Q110" s="30"/>
      <c r="R110" s="30"/>
      <c r="S110" s="30"/>
      <c r="T110" s="30"/>
      <c r="U110" s="30"/>
      <c r="V110" s="30"/>
      <c r="W110" s="30"/>
      <c r="X110" s="30"/>
      <c r="Y110" s="34"/>
      <c r="Z110" s="9"/>
    </row>
    <row r="111" spans="1:26" ht="23.1" customHeight="1" x14ac:dyDescent="0.5">
      <c r="A111" s="35"/>
      <c r="B111" s="35"/>
      <c r="C111" s="35"/>
      <c r="D111" s="35"/>
      <c r="E111" s="35"/>
      <c r="F111" s="36"/>
      <c r="G111" s="35"/>
      <c r="H111" s="35"/>
      <c r="I111" s="35"/>
      <c r="J111" s="37"/>
      <c r="K111" s="35"/>
      <c r="L111" s="35"/>
      <c r="M111" s="35"/>
      <c r="N111" s="35"/>
      <c r="O111" s="35"/>
      <c r="P111" s="38"/>
      <c r="Q111" s="35"/>
      <c r="R111" s="35"/>
      <c r="S111" s="35"/>
      <c r="T111" s="35"/>
      <c r="U111" s="35"/>
      <c r="V111" s="35"/>
      <c r="W111" s="35"/>
      <c r="X111" s="35"/>
      <c r="Y111" s="39"/>
      <c r="Z111" s="9"/>
    </row>
  </sheetData>
  <mergeCells count="35">
    <mergeCell ref="T8:T10"/>
    <mergeCell ref="U8:U10"/>
    <mergeCell ref="V8:V10"/>
    <mergeCell ref="W8:W10"/>
    <mergeCell ref="T7:W7"/>
    <mergeCell ref="X7:X10"/>
    <mergeCell ref="Y7:Y10"/>
    <mergeCell ref="D8:D10"/>
    <mergeCell ref="E8:E10"/>
    <mergeCell ref="G8:G10"/>
    <mergeCell ref="H8:H10"/>
    <mergeCell ref="I8:I10"/>
    <mergeCell ref="J8:J10"/>
    <mergeCell ref="K8:K10"/>
    <mergeCell ref="J7:N7"/>
    <mergeCell ref="O7:O10"/>
    <mergeCell ref="P7:P10"/>
    <mergeCell ref="Q7:Q10"/>
    <mergeCell ref="R7:R10"/>
    <mergeCell ref="S7:S10"/>
    <mergeCell ref="L8:L10"/>
    <mergeCell ref="M8:M10"/>
    <mergeCell ref="N8:N10"/>
    <mergeCell ref="A7:A10"/>
    <mergeCell ref="B7:B10"/>
    <mergeCell ref="C7:C10"/>
    <mergeCell ref="D7:E7"/>
    <mergeCell ref="F7:F10"/>
    <mergeCell ref="G7:I7"/>
    <mergeCell ref="L1:N1"/>
    <mergeCell ref="X1:Y1"/>
    <mergeCell ref="A2:Y2"/>
    <mergeCell ref="A3:Y3"/>
    <mergeCell ref="A6:N6"/>
    <mergeCell ref="O6:Y6"/>
  </mergeCells>
  <pageMargins left="0.26" right="0.22" top="0.32" bottom="0.41" header="0.31496062992125984" footer="0.31496062992125984"/>
  <pageSetup paperSize="9" scale="79" orientation="landscape" r:id="rId1"/>
  <rowBreaks count="1" manualBreakCount="1">
    <brk id="29" max="16383" man="1"/>
  </rowBreaks>
  <colBreaks count="1" manualBreakCount="1">
    <brk id="25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AA228"/>
  <sheetViews>
    <sheetView tabSelected="1" view="pageBreakPreview" topLeftCell="A7" zoomScale="106" zoomScaleNormal="124" zoomScaleSheetLayoutView="106" workbookViewId="0">
      <pane ySplit="3" topLeftCell="A62" activePane="bottomLeft" state="frozen"/>
      <selection activeCell="L68" sqref="L68"/>
      <selection pane="bottomLeft" activeCell="P68" sqref="P68"/>
    </sheetView>
  </sheetViews>
  <sheetFormatPr defaultRowHeight="19.8" x14ac:dyDescent="0.5"/>
  <cols>
    <col min="1" max="1" width="5.19921875" style="9" customWidth="1"/>
    <col min="2" max="2" width="5.3984375" style="9" customWidth="1"/>
    <col min="3" max="3" width="5.59765625" style="9" customWidth="1"/>
    <col min="4" max="4" width="6" style="9" customWidth="1"/>
    <col min="5" max="5" width="5.3984375" style="9" customWidth="1"/>
    <col min="6" max="6" width="10" style="9" customWidth="1"/>
    <col min="7" max="7" width="3.09765625" style="9" customWidth="1"/>
    <col min="8" max="8" width="3.69921875" style="9" customWidth="1"/>
    <col min="9" max="9" width="3.3984375" style="9" customWidth="1"/>
    <col min="10" max="10" width="6.8984375" style="9" customWidth="1"/>
    <col min="11" max="11" width="7.09765625" style="9" customWidth="1"/>
    <col min="12" max="12" width="6.09765625" style="9" customWidth="1"/>
    <col min="13" max="13" width="7" style="9" customWidth="1"/>
    <col min="14" max="14" width="7.59765625" style="9" customWidth="1"/>
    <col min="15" max="15" width="5.59765625" style="9" customWidth="1"/>
    <col min="16" max="16" width="9.3984375" style="9" customWidth="1"/>
    <col min="17" max="17" width="11.59765625" style="9" customWidth="1"/>
    <col min="18" max="19" width="11.19921875" style="9" customWidth="1"/>
    <col min="20" max="20" width="8.09765625" style="9" customWidth="1"/>
    <col min="21" max="21" width="5.8984375" style="9" customWidth="1"/>
    <col min="22" max="22" width="6" style="9" customWidth="1"/>
    <col min="23" max="23" width="8.3984375" style="9" customWidth="1"/>
    <col min="24" max="24" width="8.59765625" style="9" customWidth="1"/>
    <col min="25" max="25" width="10.69921875" style="5" customWidth="1"/>
    <col min="26" max="256" width="9" style="9"/>
    <col min="257" max="257" width="3.3984375" style="9" customWidth="1"/>
    <col min="258" max="258" width="5.3984375" style="9" customWidth="1"/>
    <col min="259" max="259" width="5.59765625" style="9" customWidth="1"/>
    <col min="260" max="260" width="6" style="9" customWidth="1"/>
    <col min="261" max="261" width="5.3984375" style="9" customWidth="1"/>
    <col min="262" max="262" width="10" style="9" customWidth="1"/>
    <col min="263" max="263" width="3.09765625" style="9" customWidth="1"/>
    <col min="264" max="264" width="3.69921875" style="9" customWidth="1"/>
    <col min="265" max="265" width="3.3984375" style="9" customWidth="1"/>
    <col min="266" max="266" width="6.8984375" style="9" customWidth="1"/>
    <col min="267" max="267" width="7.09765625" style="9" customWidth="1"/>
    <col min="268" max="268" width="6.09765625" style="9" customWidth="1"/>
    <col min="269" max="269" width="7" style="9" customWidth="1"/>
    <col min="270" max="270" width="7.59765625" style="9" customWidth="1"/>
    <col min="271" max="271" width="3.19921875" style="9" customWidth="1"/>
    <col min="272" max="272" width="7.19921875" style="9" customWidth="1"/>
    <col min="273" max="273" width="11.59765625" style="9" customWidth="1"/>
    <col min="274" max="275" width="11.19921875" style="9" customWidth="1"/>
    <col min="276" max="276" width="8.09765625" style="9" customWidth="1"/>
    <col min="277" max="277" width="5.8984375" style="9" customWidth="1"/>
    <col min="278" max="278" width="5" style="9" customWidth="1"/>
    <col min="279" max="279" width="8.3984375" style="9" customWidth="1"/>
    <col min="280" max="280" width="8.59765625" style="9" customWidth="1"/>
    <col min="281" max="281" width="6.3984375" style="9" customWidth="1"/>
    <col min="282" max="512" width="9" style="9"/>
    <col min="513" max="513" width="3.3984375" style="9" customWidth="1"/>
    <col min="514" max="514" width="5.3984375" style="9" customWidth="1"/>
    <col min="515" max="515" width="5.59765625" style="9" customWidth="1"/>
    <col min="516" max="516" width="6" style="9" customWidth="1"/>
    <col min="517" max="517" width="5.3984375" style="9" customWidth="1"/>
    <col min="518" max="518" width="10" style="9" customWidth="1"/>
    <col min="519" max="519" width="3.09765625" style="9" customWidth="1"/>
    <col min="520" max="520" width="3.69921875" style="9" customWidth="1"/>
    <col min="521" max="521" width="3.3984375" style="9" customWidth="1"/>
    <col min="522" max="522" width="6.8984375" style="9" customWidth="1"/>
    <col min="523" max="523" width="7.09765625" style="9" customWidth="1"/>
    <col min="524" max="524" width="6.09765625" style="9" customWidth="1"/>
    <col min="525" max="525" width="7" style="9" customWidth="1"/>
    <col min="526" max="526" width="7.59765625" style="9" customWidth="1"/>
    <col min="527" max="527" width="3.19921875" style="9" customWidth="1"/>
    <col min="528" max="528" width="7.19921875" style="9" customWidth="1"/>
    <col min="529" max="529" width="11.59765625" style="9" customWidth="1"/>
    <col min="530" max="531" width="11.19921875" style="9" customWidth="1"/>
    <col min="532" max="532" width="8.09765625" style="9" customWidth="1"/>
    <col min="533" max="533" width="5.8984375" style="9" customWidth="1"/>
    <col min="534" max="534" width="5" style="9" customWidth="1"/>
    <col min="535" max="535" width="8.3984375" style="9" customWidth="1"/>
    <col min="536" max="536" width="8.59765625" style="9" customWidth="1"/>
    <col min="537" max="537" width="6.3984375" style="9" customWidth="1"/>
    <col min="538" max="768" width="9" style="9"/>
    <col min="769" max="769" width="3.3984375" style="9" customWidth="1"/>
    <col min="770" max="770" width="5.3984375" style="9" customWidth="1"/>
    <col min="771" max="771" width="5.59765625" style="9" customWidth="1"/>
    <col min="772" max="772" width="6" style="9" customWidth="1"/>
    <col min="773" max="773" width="5.3984375" style="9" customWidth="1"/>
    <col min="774" max="774" width="10" style="9" customWidth="1"/>
    <col min="775" max="775" width="3.09765625" style="9" customWidth="1"/>
    <col min="776" max="776" width="3.69921875" style="9" customWidth="1"/>
    <col min="777" max="777" width="3.3984375" style="9" customWidth="1"/>
    <col min="778" max="778" width="6.8984375" style="9" customWidth="1"/>
    <col min="779" max="779" width="7.09765625" style="9" customWidth="1"/>
    <col min="780" max="780" width="6.09765625" style="9" customWidth="1"/>
    <col min="781" max="781" width="7" style="9" customWidth="1"/>
    <col min="782" max="782" width="7.59765625" style="9" customWidth="1"/>
    <col min="783" max="783" width="3.19921875" style="9" customWidth="1"/>
    <col min="784" max="784" width="7.19921875" style="9" customWidth="1"/>
    <col min="785" max="785" width="11.59765625" style="9" customWidth="1"/>
    <col min="786" max="787" width="11.19921875" style="9" customWidth="1"/>
    <col min="788" max="788" width="8.09765625" style="9" customWidth="1"/>
    <col min="789" max="789" width="5.8984375" style="9" customWidth="1"/>
    <col min="790" max="790" width="5" style="9" customWidth="1"/>
    <col min="791" max="791" width="8.3984375" style="9" customWidth="1"/>
    <col min="792" max="792" width="8.59765625" style="9" customWidth="1"/>
    <col min="793" max="793" width="6.3984375" style="9" customWidth="1"/>
    <col min="794" max="1024" width="9" style="9"/>
    <col min="1025" max="1025" width="3.3984375" style="9" customWidth="1"/>
    <col min="1026" max="1026" width="5.3984375" style="9" customWidth="1"/>
    <col min="1027" max="1027" width="5.59765625" style="9" customWidth="1"/>
    <col min="1028" max="1028" width="6" style="9" customWidth="1"/>
    <col min="1029" max="1029" width="5.3984375" style="9" customWidth="1"/>
    <col min="1030" max="1030" width="10" style="9" customWidth="1"/>
    <col min="1031" max="1031" width="3.09765625" style="9" customWidth="1"/>
    <col min="1032" max="1032" width="3.69921875" style="9" customWidth="1"/>
    <col min="1033" max="1033" width="3.3984375" style="9" customWidth="1"/>
    <col min="1034" max="1034" width="6.8984375" style="9" customWidth="1"/>
    <col min="1035" max="1035" width="7.09765625" style="9" customWidth="1"/>
    <col min="1036" max="1036" width="6.09765625" style="9" customWidth="1"/>
    <col min="1037" max="1037" width="7" style="9" customWidth="1"/>
    <col min="1038" max="1038" width="7.59765625" style="9" customWidth="1"/>
    <col min="1039" max="1039" width="3.19921875" style="9" customWidth="1"/>
    <col min="1040" max="1040" width="7.19921875" style="9" customWidth="1"/>
    <col min="1041" max="1041" width="11.59765625" style="9" customWidth="1"/>
    <col min="1042" max="1043" width="11.19921875" style="9" customWidth="1"/>
    <col min="1044" max="1044" width="8.09765625" style="9" customWidth="1"/>
    <col min="1045" max="1045" width="5.8984375" style="9" customWidth="1"/>
    <col min="1046" max="1046" width="5" style="9" customWidth="1"/>
    <col min="1047" max="1047" width="8.3984375" style="9" customWidth="1"/>
    <col min="1048" max="1048" width="8.59765625" style="9" customWidth="1"/>
    <col min="1049" max="1049" width="6.3984375" style="9" customWidth="1"/>
    <col min="1050" max="1280" width="9" style="9"/>
    <col min="1281" max="1281" width="3.3984375" style="9" customWidth="1"/>
    <col min="1282" max="1282" width="5.3984375" style="9" customWidth="1"/>
    <col min="1283" max="1283" width="5.59765625" style="9" customWidth="1"/>
    <col min="1284" max="1284" width="6" style="9" customWidth="1"/>
    <col min="1285" max="1285" width="5.3984375" style="9" customWidth="1"/>
    <col min="1286" max="1286" width="10" style="9" customWidth="1"/>
    <col min="1287" max="1287" width="3.09765625" style="9" customWidth="1"/>
    <col min="1288" max="1288" width="3.69921875" style="9" customWidth="1"/>
    <col min="1289" max="1289" width="3.3984375" style="9" customWidth="1"/>
    <col min="1290" max="1290" width="6.8984375" style="9" customWidth="1"/>
    <col min="1291" max="1291" width="7.09765625" style="9" customWidth="1"/>
    <col min="1292" max="1292" width="6.09765625" style="9" customWidth="1"/>
    <col min="1293" max="1293" width="7" style="9" customWidth="1"/>
    <col min="1294" max="1294" width="7.59765625" style="9" customWidth="1"/>
    <col min="1295" max="1295" width="3.19921875" style="9" customWidth="1"/>
    <col min="1296" max="1296" width="7.19921875" style="9" customWidth="1"/>
    <col min="1297" max="1297" width="11.59765625" style="9" customWidth="1"/>
    <col min="1298" max="1299" width="11.19921875" style="9" customWidth="1"/>
    <col min="1300" max="1300" width="8.09765625" style="9" customWidth="1"/>
    <col min="1301" max="1301" width="5.8984375" style="9" customWidth="1"/>
    <col min="1302" max="1302" width="5" style="9" customWidth="1"/>
    <col min="1303" max="1303" width="8.3984375" style="9" customWidth="1"/>
    <col min="1304" max="1304" width="8.59765625" style="9" customWidth="1"/>
    <col min="1305" max="1305" width="6.3984375" style="9" customWidth="1"/>
    <col min="1306" max="1536" width="9" style="9"/>
    <col min="1537" max="1537" width="3.3984375" style="9" customWidth="1"/>
    <col min="1538" max="1538" width="5.3984375" style="9" customWidth="1"/>
    <col min="1539" max="1539" width="5.59765625" style="9" customWidth="1"/>
    <col min="1540" max="1540" width="6" style="9" customWidth="1"/>
    <col min="1541" max="1541" width="5.3984375" style="9" customWidth="1"/>
    <col min="1542" max="1542" width="10" style="9" customWidth="1"/>
    <col min="1543" max="1543" width="3.09765625" style="9" customWidth="1"/>
    <col min="1544" max="1544" width="3.69921875" style="9" customWidth="1"/>
    <col min="1545" max="1545" width="3.3984375" style="9" customWidth="1"/>
    <col min="1546" max="1546" width="6.8984375" style="9" customWidth="1"/>
    <col min="1547" max="1547" width="7.09765625" style="9" customWidth="1"/>
    <col min="1548" max="1548" width="6.09765625" style="9" customWidth="1"/>
    <col min="1549" max="1549" width="7" style="9" customWidth="1"/>
    <col min="1550" max="1550" width="7.59765625" style="9" customWidth="1"/>
    <col min="1551" max="1551" width="3.19921875" style="9" customWidth="1"/>
    <col min="1552" max="1552" width="7.19921875" style="9" customWidth="1"/>
    <col min="1553" max="1553" width="11.59765625" style="9" customWidth="1"/>
    <col min="1554" max="1555" width="11.19921875" style="9" customWidth="1"/>
    <col min="1556" max="1556" width="8.09765625" style="9" customWidth="1"/>
    <col min="1557" max="1557" width="5.8984375" style="9" customWidth="1"/>
    <col min="1558" max="1558" width="5" style="9" customWidth="1"/>
    <col min="1559" max="1559" width="8.3984375" style="9" customWidth="1"/>
    <col min="1560" max="1560" width="8.59765625" style="9" customWidth="1"/>
    <col min="1561" max="1561" width="6.3984375" style="9" customWidth="1"/>
    <col min="1562" max="1792" width="9" style="9"/>
    <col min="1793" max="1793" width="3.3984375" style="9" customWidth="1"/>
    <col min="1794" max="1794" width="5.3984375" style="9" customWidth="1"/>
    <col min="1795" max="1795" width="5.59765625" style="9" customWidth="1"/>
    <col min="1796" max="1796" width="6" style="9" customWidth="1"/>
    <col min="1797" max="1797" width="5.3984375" style="9" customWidth="1"/>
    <col min="1798" max="1798" width="10" style="9" customWidth="1"/>
    <col min="1799" max="1799" width="3.09765625" style="9" customWidth="1"/>
    <col min="1800" max="1800" width="3.69921875" style="9" customWidth="1"/>
    <col min="1801" max="1801" width="3.3984375" style="9" customWidth="1"/>
    <col min="1802" max="1802" width="6.8984375" style="9" customWidth="1"/>
    <col min="1803" max="1803" width="7.09765625" style="9" customWidth="1"/>
    <col min="1804" max="1804" width="6.09765625" style="9" customWidth="1"/>
    <col min="1805" max="1805" width="7" style="9" customWidth="1"/>
    <col min="1806" max="1806" width="7.59765625" style="9" customWidth="1"/>
    <col min="1807" max="1807" width="3.19921875" style="9" customWidth="1"/>
    <col min="1808" max="1808" width="7.19921875" style="9" customWidth="1"/>
    <col min="1809" max="1809" width="11.59765625" style="9" customWidth="1"/>
    <col min="1810" max="1811" width="11.19921875" style="9" customWidth="1"/>
    <col min="1812" max="1812" width="8.09765625" style="9" customWidth="1"/>
    <col min="1813" max="1813" width="5.8984375" style="9" customWidth="1"/>
    <col min="1814" max="1814" width="5" style="9" customWidth="1"/>
    <col min="1815" max="1815" width="8.3984375" style="9" customWidth="1"/>
    <col min="1816" max="1816" width="8.59765625" style="9" customWidth="1"/>
    <col min="1817" max="1817" width="6.3984375" style="9" customWidth="1"/>
    <col min="1818" max="2048" width="9" style="9"/>
    <col min="2049" max="2049" width="3.3984375" style="9" customWidth="1"/>
    <col min="2050" max="2050" width="5.3984375" style="9" customWidth="1"/>
    <col min="2051" max="2051" width="5.59765625" style="9" customWidth="1"/>
    <col min="2052" max="2052" width="6" style="9" customWidth="1"/>
    <col min="2053" max="2053" width="5.3984375" style="9" customWidth="1"/>
    <col min="2054" max="2054" width="10" style="9" customWidth="1"/>
    <col min="2055" max="2055" width="3.09765625" style="9" customWidth="1"/>
    <col min="2056" max="2056" width="3.69921875" style="9" customWidth="1"/>
    <col min="2057" max="2057" width="3.3984375" style="9" customWidth="1"/>
    <col min="2058" max="2058" width="6.8984375" style="9" customWidth="1"/>
    <col min="2059" max="2059" width="7.09765625" style="9" customWidth="1"/>
    <col min="2060" max="2060" width="6.09765625" style="9" customWidth="1"/>
    <col min="2061" max="2061" width="7" style="9" customWidth="1"/>
    <col min="2062" max="2062" width="7.59765625" style="9" customWidth="1"/>
    <col min="2063" max="2063" width="3.19921875" style="9" customWidth="1"/>
    <col min="2064" max="2064" width="7.19921875" style="9" customWidth="1"/>
    <col min="2065" max="2065" width="11.59765625" style="9" customWidth="1"/>
    <col min="2066" max="2067" width="11.19921875" style="9" customWidth="1"/>
    <col min="2068" max="2068" width="8.09765625" style="9" customWidth="1"/>
    <col min="2069" max="2069" width="5.8984375" style="9" customWidth="1"/>
    <col min="2070" max="2070" width="5" style="9" customWidth="1"/>
    <col min="2071" max="2071" width="8.3984375" style="9" customWidth="1"/>
    <col min="2072" max="2072" width="8.59765625" style="9" customWidth="1"/>
    <col min="2073" max="2073" width="6.3984375" style="9" customWidth="1"/>
    <col min="2074" max="2304" width="9" style="9"/>
    <col min="2305" max="2305" width="3.3984375" style="9" customWidth="1"/>
    <col min="2306" max="2306" width="5.3984375" style="9" customWidth="1"/>
    <col min="2307" max="2307" width="5.59765625" style="9" customWidth="1"/>
    <col min="2308" max="2308" width="6" style="9" customWidth="1"/>
    <col min="2309" max="2309" width="5.3984375" style="9" customWidth="1"/>
    <col min="2310" max="2310" width="10" style="9" customWidth="1"/>
    <col min="2311" max="2311" width="3.09765625" style="9" customWidth="1"/>
    <col min="2312" max="2312" width="3.69921875" style="9" customWidth="1"/>
    <col min="2313" max="2313" width="3.3984375" style="9" customWidth="1"/>
    <col min="2314" max="2314" width="6.8984375" style="9" customWidth="1"/>
    <col min="2315" max="2315" width="7.09765625" style="9" customWidth="1"/>
    <col min="2316" max="2316" width="6.09765625" style="9" customWidth="1"/>
    <col min="2317" max="2317" width="7" style="9" customWidth="1"/>
    <col min="2318" max="2318" width="7.59765625" style="9" customWidth="1"/>
    <col min="2319" max="2319" width="3.19921875" style="9" customWidth="1"/>
    <col min="2320" max="2320" width="7.19921875" style="9" customWidth="1"/>
    <col min="2321" max="2321" width="11.59765625" style="9" customWidth="1"/>
    <col min="2322" max="2323" width="11.19921875" style="9" customWidth="1"/>
    <col min="2324" max="2324" width="8.09765625" style="9" customWidth="1"/>
    <col min="2325" max="2325" width="5.8984375" style="9" customWidth="1"/>
    <col min="2326" max="2326" width="5" style="9" customWidth="1"/>
    <col min="2327" max="2327" width="8.3984375" style="9" customWidth="1"/>
    <col min="2328" max="2328" width="8.59765625" style="9" customWidth="1"/>
    <col min="2329" max="2329" width="6.3984375" style="9" customWidth="1"/>
    <col min="2330" max="2560" width="9" style="9"/>
    <col min="2561" max="2561" width="3.3984375" style="9" customWidth="1"/>
    <col min="2562" max="2562" width="5.3984375" style="9" customWidth="1"/>
    <col min="2563" max="2563" width="5.59765625" style="9" customWidth="1"/>
    <col min="2564" max="2564" width="6" style="9" customWidth="1"/>
    <col min="2565" max="2565" width="5.3984375" style="9" customWidth="1"/>
    <col min="2566" max="2566" width="10" style="9" customWidth="1"/>
    <col min="2567" max="2567" width="3.09765625" style="9" customWidth="1"/>
    <col min="2568" max="2568" width="3.69921875" style="9" customWidth="1"/>
    <col min="2569" max="2569" width="3.3984375" style="9" customWidth="1"/>
    <col min="2570" max="2570" width="6.8984375" style="9" customWidth="1"/>
    <col min="2571" max="2571" width="7.09765625" style="9" customWidth="1"/>
    <col min="2572" max="2572" width="6.09765625" style="9" customWidth="1"/>
    <col min="2573" max="2573" width="7" style="9" customWidth="1"/>
    <col min="2574" max="2574" width="7.59765625" style="9" customWidth="1"/>
    <col min="2575" max="2575" width="3.19921875" style="9" customWidth="1"/>
    <col min="2576" max="2576" width="7.19921875" style="9" customWidth="1"/>
    <col min="2577" max="2577" width="11.59765625" style="9" customWidth="1"/>
    <col min="2578" max="2579" width="11.19921875" style="9" customWidth="1"/>
    <col min="2580" max="2580" width="8.09765625" style="9" customWidth="1"/>
    <col min="2581" max="2581" width="5.8984375" style="9" customWidth="1"/>
    <col min="2582" max="2582" width="5" style="9" customWidth="1"/>
    <col min="2583" max="2583" width="8.3984375" style="9" customWidth="1"/>
    <col min="2584" max="2584" width="8.59765625" style="9" customWidth="1"/>
    <col min="2585" max="2585" width="6.3984375" style="9" customWidth="1"/>
    <col min="2586" max="2816" width="9" style="9"/>
    <col min="2817" max="2817" width="3.3984375" style="9" customWidth="1"/>
    <col min="2818" max="2818" width="5.3984375" style="9" customWidth="1"/>
    <col min="2819" max="2819" width="5.59765625" style="9" customWidth="1"/>
    <col min="2820" max="2820" width="6" style="9" customWidth="1"/>
    <col min="2821" max="2821" width="5.3984375" style="9" customWidth="1"/>
    <col min="2822" max="2822" width="10" style="9" customWidth="1"/>
    <col min="2823" max="2823" width="3.09765625" style="9" customWidth="1"/>
    <col min="2824" max="2824" width="3.69921875" style="9" customWidth="1"/>
    <col min="2825" max="2825" width="3.3984375" style="9" customWidth="1"/>
    <col min="2826" max="2826" width="6.8984375" style="9" customWidth="1"/>
    <col min="2827" max="2827" width="7.09765625" style="9" customWidth="1"/>
    <col min="2828" max="2828" width="6.09765625" style="9" customWidth="1"/>
    <col min="2829" max="2829" width="7" style="9" customWidth="1"/>
    <col min="2830" max="2830" width="7.59765625" style="9" customWidth="1"/>
    <col min="2831" max="2831" width="3.19921875" style="9" customWidth="1"/>
    <col min="2832" max="2832" width="7.19921875" style="9" customWidth="1"/>
    <col min="2833" max="2833" width="11.59765625" style="9" customWidth="1"/>
    <col min="2834" max="2835" width="11.19921875" style="9" customWidth="1"/>
    <col min="2836" max="2836" width="8.09765625" style="9" customWidth="1"/>
    <col min="2837" max="2837" width="5.8984375" style="9" customWidth="1"/>
    <col min="2838" max="2838" width="5" style="9" customWidth="1"/>
    <col min="2839" max="2839" width="8.3984375" style="9" customWidth="1"/>
    <col min="2840" max="2840" width="8.59765625" style="9" customWidth="1"/>
    <col min="2841" max="2841" width="6.3984375" style="9" customWidth="1"/>
    <col min="2842" max="3072" width="9" style="9"/>
    <col min="3073" max="3073" width="3.3984375" style="9" customWidth="1"/>
    <col min="3074" max="3074" width="5.3984375" style="9" customWidth="1"/>
    <col min="3075" max="3075" width="5.59765625" style="9" customWidth="1"/>
    <col min="3076" max="3076" width="6" style="9" customWidth="1"/>
    <col min="3077" max="3077" width="5.3984375" style="9" customWidth="1"/>
    <col min="3078" max="3078" width="10" style="9" customWidth="1"/>
    <col min="3079" max="3079" width="3.09765625" style="9" customWidth="1"/>
    <col min="3080" max="3080" width="3.69921875" style="9" customWidth="1"/>
    <col min="3081" max="3081" width="3.3984375" style="9" customWidth="1"/>
    <col min="3082" max="3082" width="6.8984375" style="9" customWidth="1"/>
    <col min="3083" max="3083" width="7.09765625" style="9" customWidth="1"/>
    <col min="3084" max="3084" width="6.09765625" style="9" customWidth="1"/>
    <col min="3085" max="3085" width="7" style="9" customWidth="1"/>
    <col min="3086" max="3086" width="7.59765625" style="9" customWidth="1"/>
    <col min="3087" max="3087" width="3.19921875" style="9" customWidth="1"/>
    <col min="3088" max="3088" width="7.19921875" style="9" customWidth="1"/>
    <col min="3089" max="3089" width="11.59765625" style="9" customWidth="1"/>
    <col min="3090" max="3091" width="11.19921875" style="9" customWidth="1"/>
    <col min="3092" max="3092" width="8.09765625" style="9" customWidth="1"/>
    <col min="3093" max="3093" width="5.8984375" style="9" customWidth="1"/>
    <col min="3094" max="3094" width="5" style="9" customWidth="1"/>
    <col min="3095" max="3095" width="8.3984375" style="9" customWidth="1"/>
    <col min="3096" max="3096" width="8.59765625" style="9" customWidth="1"/>
    <col min="3097" max="3097" width="6.3984375" style="9" customWidth="1"/>
    <col min="3098" max="3328" width="9" style="9"/>
    <col min="3329" max="3329" width="3.3984375" style="9" customWidth="1"/>
    <col min="3330" max="3330" width="5.3984375" style="9" customWidth="1"/>
    <col min="3331" max="3331" width="5.59765625" style="9" customWidth="1"/>
    <col min="3332" max="3332" width="6" style="9" customWidth="1"/>
    <col min="3333" max="3333" width="5.3984375" style="9" customWidth="1"/>
    <col min="3334" max="3334" width="10" style="9" customWidth="1"/>
    <col min="3335" max="3335" width="3.09765625" style="9" customWidth="1"/>
    <col min="3336" max="3336" width="3.69921875" style="9" customWidth="1"/>
    <col min="3337" max="3337" width="3.3984375" style="9" customWidth="1"/>
    <col min="3338" max="3338" width="6.8984375" style="9" customWidth="1"/>
    <col min="3339" max="3339" width="7.09765625" style="9" customWidth="1"/>
    <col min="3340" max="3340" width="6.09765625" style="9" customWidth="1"/>
    <col min="3341" max="3341" width="7" style="9" customWidth="1"/>
    <col min="3342" max="3342" width="7.59765625" style="9" customWidth="1"/>
    <col min="3343" max="3343" width="3.19921875" style="9" customWidth="1"/>
    <col min="3344" max="3344" width="7.19921875" style="9" customWidth="1"/>
    <col min="3345" max="3345" width="11.59765625" style="9" customWidth="1"/>
    <col min="3346" max="3347" width="11.19921875" style="9" customWidth="1"/>
    <col min="3348" max="3348" width="8.09765625" style="9" customWidth="1"/>
    <col min="3349" max="3349" width="5.8984375" style="9" customWidth="1"/>
    <col min="3350" max="3350" width="5" style="9" customWidth="1"/>
    <col min="3351" max="3351" width="8.3984375" style="9" customWidth="1"/>
    <col min="3352" max="3352" width="8.59765625" style="9" customWidth="1"/>
    <col min="3353" max="3353" width="6.3984375" style="9" customWidth="1"/>
    <col min="3354" max="3584" width="9" style="9"/>
    <col min="3585" max="3585" width="3.3984375" style="9" customWidth="1"/>
    <col min="3586" max="3586" width="5.3984375" style="9" customWidth="1"/>
    <col min="3587" max="3587" width="5.59765625" style="9" customWidth="1"/>
    <col min="3588" max="3588" width="6" style="9" customWidth="1"/>
    <col min="3589" max="3589" width="5.3984375" style="9" customWidth="1"/>
    <col min="3590" max="3590" width="10" style="9" customWidth="1"/>
    <col min="3591" max="3591" width="3.09765625" style="9" customWidth="1"/>
    <col min="3592" max="3592" width="3.69921875" style="9" customWidth="1"/>
    <col min="3593" max="3593" width="3.3984375" style="9" customWidth="1"/>
    <col min="3594" max="3594" width="6.8984375" style="9" customWidth="1"/>
    <col min="3595" max="3595" width="7.09765625" style="9" customWidth="1"/>
    <col min="3596" max="3596" width="6.09765625" style="9" customWidth="1"/>
    <col min="3597" max="3597" width="7" style="9" customWidth="1"/>
    <col min="3598" max="3598" width="7.59765625" style="9" customWidth="1"/>
    <col min="3599" max="3599" width="3.19921875" style="9" customWidth="1"/>
    <col min="3600" max="3600" width="7.19921875" style="9" customWidth="1"/>
    <col min="3601" max="3601" width="11.59765625" style="9" customWidth="1"/>
    <col min="3602" max="3603" width="11.19921875" style="9" customWidth="1"/>
    <col min="3604" max="3604" width="8.09765625" style="9" customWidth="1"/>
    <col min="3605" max="3605" width="5.8984375" style="9" customWidth="1"/>
    <col min="3606" max="3606" width="5" style="9" customWidth="1"/>
    <col min="3607" max="3607" width="8.3984375" style="9" customWidth="1"/>
    <col min="3608" max="3608" width="8.59765625" style="9" customWidth="1"/>
    <col min="3609" max="3609" width="6.3984375" style="9" customWidth="1"/>
    <col min="3610" max="3840" width="9" style="9"/>
    <col min="3841" max="3841" width="3.3984375" style="9" customWidth="1"/>
    <col min="3842" max="3842" width="5.3984375" style="9" customWidth="1"/>
    <col min="3843" max="3843" width="5.59765625" style="9" customWidth="1"/>
    <col min="3844" max="3844" width="6" style="9" customWidth="1"/>
    <col min="3845" max="3845" width="5.3984375" style="9" customWidth="1"/>
    <col min="3846" max="3846" width="10" style="9" customWidth="1"/>
    <col min="3847" max="3847" width="3.09765625" style="9" customWidth="1"/>
    <col min="3848" max="3848" width="3.69921875" style="9" customWidth="1"/>
    <col min="3849" max="3849" width="3.3984375" style="9" customWidth="1"/>
    <col min="3850" max="3850" width="6.8984375" style="9" customWidth="1"/>
    <col min="3851" max="3851" width="7.09765625" style="9" customWidth="1"/>
    <col min="3852" max="3852" width="6.09765625" style="9" customWidth="1"/>
    <col min="3853" max="3853" width="7" style="9" customWidth="1"/>
    <col min="3854" max="3854" width="7.59765625" style="9" customWidth="1"/>
    <col min="3855" max="3855" width="3.19921875" style="9" customWidth="1"/>
    <col min="3856" max="3856" width="7.19921875" style="9" customWidth="1"/>
    <col min="3857" max="3857" width="11.59765625" style="9" customWidth="1"/>
    <col min="3858" max="3859" width="11.19921875" style="9" customWidth="1"/>
    <col min="3860" max="3860" width="8.09765625" style="9" customWidth="1"/>
    <col min="3861" max="3861" width="5.8984375" style="9" customWidth="1"/>
    <col min="3862" max="3862" width="5" style="9" customWidth="1"/>
    <col min="3863" max="3863" width="8.3984375" style="9" customWidth="1"/>
    <col min="3864" max="3864" width="8.59765625" style="9" customWidth="1"/>
    <col min="3865" max="3865" width="6.3984375" style="9" customWidth="1"/>
    <col min="3866" max="4096" width="9" style="9"/>
    <col min="4097" max="4097" width="3.3984375" style="9" customWidth="1"/>
    <col min="4098" max="4098" width="5.3984375" style="9" customWidth="1"/>
    <col min="4099" max="4099" width="5.59765625" style="9" customWidth="1"/>
    <col min="4100" max="4100" width="6" style="9" customWidth="1"/>
    <col min="4101" max="4101" width="5.3984375" style="9" customWidth="1"/>
    <col min="4102" max="4102" width="10" style="9" customWidth="1"/>
    <col min="4103" max="4103" width="3.09765625" style="9" customWidth="1"/>
    <col min="4104" max="4104" width="3.69921875" style="9" customWidth="1"/>
    <col min="4105" max="4105" width="3.3984375" style="9" customWidth="1"/>
    <col min="4106" max="4106" width="6.8984375" style="9" customWidth="1"/>
    <col min="4107" max="4107" width="7.09765625" style="9" customWidth="1"/>
    <col min="4108" max="4108" width="6.09765625" style="9" customWidth="1"/>
    <col min="4109" max="4109" width="7" style="9" customWidth="1"/>
    <col min="4110" max="4110" width="7.59765625" style="9" customWidth="1"/>
    <col min="4111" max="4111" width="3.19921875" style="9" customWidth="1"/>
    <col min="4112" max="4112" width="7.19921875" style="9" customWidth="1"/>
    <col min="4113" max="4113" width="11.59765625" style="9" customWidth="1"/>
    <col min="4114" max="4115" width="11.19921875" style="9" customWidth="1"/>
    <col min="4116" max="4116" width="8.09765625" style="9" customWidth="1"/>
    <col min="4117" max="4117" width="5.8984375" style="9" customWidth="1"/>
    <col min="4118" max="4118" width="5" style="9" customWidth="1"/>
    <col min="4119" max="4119" width="8.3984375" style="9" customWidth="1"/>
    <col min="4120" max="4120" width="8.59765625" style="9" customWidth="1"/>
    <col min="4121" max="4121" width="6.3984375" style="9" customWidth="1"/>
    <col min="4122" max="4352" width="9" style="9"/>
    <col min="4353" max="4353" width="3.3984375" style="9" customWidth="1"/>
    <col min="4354" max="4354" width="5.3984375" style="9" customWidth="1"/>
    <col min="4355" max="4355" width="5.59765625" style="9" customWidth="1"/>
    <col min="4356" max="4356" width="6" style="9" customWidth="1"/>
    <col min="4357" max="4357" width="5.3984375" style="9" customWidth="1"/>
    <col min="4358" max="4358" width="10" style="9" customWidth="1"/>
    <col min="4359" max="4359" width="3.09765625" style="9" customWidth="1"/>
    <col min="4360" max="4360" width="3.69921875" style="9" customWidth="1"/>
    <col min="4361" max="4361" width="3.3984375" style="9" customWidth="1"/>
    <col min="4362" max="4362" width="6.8984375" style="9" customWidth="1"/>
    <col min="4363" max="4363" width="7.09765625" style="9" customWidth="1"/>
    <col min="4364" max="4364" width="6.09765625" style="9" customWidth="1"/>
    <col min="4365" max="4365" width="7" style="9" customWidth="1"/>
    <col min="4366" max="4366" width="7.59765625" style="9" customWidth="1"/>
    <col min="4367" max="4367" width="3.19921875" style="9" customWidth="1"/>
    <col min="4368" max="4368" width="7.19921875" style="9" customWidth="1"/>
    <col min="4369" max="4369" width="11.59765625" style="9" customWidth="1"/>
    <col min="4370" max="4371" width="11.19921875" style="9" customWidth="1"/>
    <col min="4372" max="4372" width="8.09765625" style="9" customWidth="1"/>
    <col min="4373" max="4373" width="5.8984375" style="9" customWidth="1"/>
    <col min="4374" max="4374" width="5" style="9" customWidth="1"/>
    <col min="4375" max="4375" width="8.3984375" style="9" customWidth="1"/>
    <col min="4376" max="4376" width="8.59765625" style="9" customWidth="1"/>
    <col min="4377" max="4377" width="6.3984375" style="9" customWidth="1"/>
    <col min="4378" max="4608" width="9" style="9"/>
    <col min="4609" max="4609" width="3.3984375" style="9" customWidth="1"/>
    <col min="4610" max="4610" width="5.3984375" style="9" customWidth="1"/>
    <col min="4611" max="4611" width="5.59765625" style="9" customWidth="1"/>
    <col min="4612" max="4612" width="6" style="9" customWidth="1"/>
    <col min="4613" max="4613" width="5.3984375" style="9" customWidth="1"/>
    <col min="4614" max="4614" width="10" style="9" customWidth="1"/>
    <col min="4615" max="4615" width="3.09765625" style="9" customWidth="1"/>
    <col min="4616" max="4616" width="3.69921875" style="9" customWidth="1"/>
    <col min="4617" max="4617" width="3.3984375" style="9" customWidth="1"/>
    <col min="4618" max="4618" width="6.8984375" style="9" customWidth="1"/>
    <col min="4619" max="4619" width="7.09765625" style="9" customWidth="1"/>
    <col min="4620" max="4620" width="6.09765625" style="9" customWidth="1"/>
    <col min="4621" max="4621" width="7" style="9" customWidth="1"/>
    <col min="4622" max="4622" width="7.59765625" style="9" customWidth="1"/>
    <col min="4623" max="4623" width="3.19921875" style="9" customWidth="1"/>
    <col min="4624" max="4624" width="7.19921875" style="9" customWidth="1"/>
    <col min="4625" max="4625" width="11.59765625" style="9" customWidth="1"/>
    <col min="4626" max="4627" width="11.19921875" style="9" customWidth="1"/>
    <col min="4628" max="4628" width="8.09765625" style="9" customWidth="1"/>
    <col min="4629" max="4629" width="5.8984375" style="9" customWidth="1"/>
    <col min="4630" max="4630" width="5" style="9" customWidth="1"/>
    <col min="4631" max="4631" width="8.3984375" style="9" customWidth="1"/>
    <col min="4632" max="4632" width="8.59765625" style="9" customWidth="1"/>
    <col min="4633" max="4633" width="6.3984375" style="9" customWidth="1"/>
    <col min="4634" max="4864" width="9" style="9"/>
    <col min="4865" max="4865" width="3.3984375" style="9" customWidth="1"/>
    <col min="4866" max="4866" width="5.3984375" style="9" customWidth="1"/>
    <col min="4867" max="4867" width="5.59765625" style="9" customWidth="1"/>
    <col min="4868" max="4868" width="6" style="9" customWidth="1"/>
    <col min="4869" max="4869" width="5.3984375" style="9" customWidth="1"/>
    <col min="4870" max="4870" width="10" style="9" customWidth="1"/>
    <col min="4871" max="4871" width="3.09765625" style="9" customWidth="1"/>
    <col min="4872" max="4872" width="3.69921875" style="9" customWidth="1"/>
    <col min="4873" max="4873" width="3.3984375" style="9" customWidth="1"/>
    <col min="4874" max="4874" width="6.8984375" style="9" customWidth="1"/>
    <col min="4875" max="4875" width="7.09765625" style="9" customWidth="1"/>
    <col min="4876" max="4876" width="6.09765625" style="9" customWidth="1"/>
    <col min="4877" max="4877" width="7" style="9" customWidth="1"/>
    <col min="4878" max="4878" width="7.59765625" style="9" customWidth="1"/>
    <col min="4879" max="4879" width="3.19921875" style="9" customWidth="1"/>
    <col min="4880" max="4880" width="7.19921875" style="9" customWidth="1"/>
    <col min="4881" max="4881" width="11.59765625" style="9" customWidth="1"/>
    <col min="4882" max="4883" width="11.19921875" style="9" customWidth="1"/>
    <col min="4884" max="4884" width="8.09765625" style="9" customWidth="1"/>
    <col min="4885" max="4885" width="5.8984375" style="9" customWidth="1"/>
    <col min="4886" max="4886" width="5" style="9" customWidth="1"/>
    <col min="4887" max="4887" width="8.3984375" style="9" customWidth="1"/>
    <col min="4888" max="4888" width="8.59765625" style="9" customWidth="1"/>
    <col min="4889" max="4889" width="6.3984375" style="9" customWidth="1"/>
    <col min="4890" max="5120" width="9" style="9"/>
    <col min="5121" max="5121" width="3.3984375" style="9" customWidth="1"/>
    <col min="5122" max="5122" width="5.3984375" style="9" customWidth="1"/>
    <col min="5123" max="5123" width="5.59765625" style="9" customWidth="1"/>
    <col min="5124" max="5124" width="6" style="9" customWidth="1"/>
    <col min="5125" max="5125" width="5.3984375" style="9" customWidth="1"/>
    <col min="5126" max="5126" width="10" style="9" customWidth="1"/>
    <col min="5127" max="5127" width="3.09765625" style="9" customWidth="1"/>
    <col min="5128" max="5128" width="3.69921875" style="9" customWidth="1"/>
    <col min="5129" max="5129" width="3.3984375" style="9" customWidth="1"/>
    <col min="5130" max="5130" width="6.8984375" style="9" customWidth="1"/>
    <col min="5131" max="5131" width="7.09765625" style="9" customWidth="1"/>
    <col min="5132" max="5132" width="6.09765625" style="9" customWidth="1"/>
    <col min="5133" max="5133" width="7" style="9" customWidth="1"/>
    <col min="5134" max="5134" width="7.59765625" style="9" customWidth="1"/>
    <col min="5135" max="5135" width="3.19921875" style="9" customWidth="1"/>
    <col min="5136" max="5136" width="7.19921875" style="9" customWidth="1"/>
    <col min="5137" max="5137" width="11.59765625" style="9" customWidth="1"/>
    <col min="5138" max="5139" width="11.19921875" style="9" customWidth="1"/>
    <col min="5140" max="5140" width="8.09765625" style="9" customWidth="1"/>
    <col min="5141" max="5141" width="5.8984375" style="9" customWidth="1"/>
    <col min="5142" max="5142" width="5" style="9" customWidth="1"/>
    <col min="5143" max="5143" width="8.3984375" style="9" customWidth="1"/>
    <col min="5144" max="5144" width="8.59765625" style="9" customWidth="1"/>
    <col min="5145" max="5145" width="6.3984375" style="9" customWidth="1"/>
    <col min="5146" max="5376" width="9" style="9"/>
    <col min="5377" max="5377" width="3.3984375" style="9" customWidth="1"/>
    <col min="5378" max="5378" width="5.3984375" style="9" customWidth="1"/>
    <col min="5379" max="5379" width="5.59765625" style="9" customWidth="1"/>
    <col min="5380" max="5380" width="6" style="9" customWidth="1"/>
    <col min="5381" max="5381" width="5.3984375" style="9" customWidth="1"/>
    <col min="5382" max="5382" width="10" style="9" customWidth="1"/>
    <col min="5383" max="5383" width="3.09765625" style="9" customWidth="1"/>
    <col min="5384" max="5384" width="3.69921875" style="9" customWidth="1"/>
    <col min="5385" max="5385" width="3.3984375" style="9" customWidth="1"/>
    <col min="5386" max="5386" width="6.8984375" style="9" customWidth="1"/>
    <col min="5387" max="5387" width="7.09765625" style="9" customWidth="1"/>
    <col min="5388" max="5388" width="6.09765625" style="9" customWidth="1"/>
    <col min="5389" max="5389" width="7" style="9" customWidth="1"/>
    <col min="5390" max="5390" width="7.59765625" style="9" customWidth="1"/>
    <col min="5391" max="5391" width="3.19921875" style="9" customWidth="1"/>
    <col min="5392" max="5392" width="7.19921875" style="9" customWidth="1"/>
    <col min="5393" max="5393" width="11.59765625" style="9" customWidth="1"/>
    <col min="5394" max="5395" width="11.19921875" style="9" customWidth="1"/>
    <col min="5396" max="5396" width="8.09765625" style="9" customWidth="1"/>
    <col min="5397" max="5397" width="5.8984375" style="9" customWidth="1"/>
    <col min="5398" max="5398" width="5" style="9" customWidth="1"/>
    <col min="5399" max="5399" width="8.3984375" style="9" customWidth="1"/>
    <col min="5400" max="5400" width="8.59765625" style="9" customWidth="1"/>
    <col min="5401" max="5401" width="6.3984375" style="9" customWidth="1"/>
    <col min="5402" max="5632" width="9" style="9"/>
    <col min="5633" max="5633" width="3.3984375" style="9" customWidth="1"/>
    <col min="5634" max="5634" width="5.3984375" style="9" customWidth="1"/>
    <col min="5635" max="5635" width="5.59765625" style="9" customWidth="1"/>
    <col min="5636" max="5636" width="6" style="9" customWidth="1"/>
    <col min="5637" max="5637" width="5.3984375" style="9" customWidth="1"/>
    <col min="5638" max="5638" width="10" style="9" customWidth="1"/>
    <col min="5639" max="5639" width="3.09765625" style="9" customWidth="1"/>
    <col min="5640" max="5640" width="3.69921875" style="9" customWidth="1"/>
    <col min="5641" max="5641" width="3.3984375" style="9" customWidth="1"/>
    <col min="5642" max="5642" width="6.8984375" style="9" customWidth="1"/>
    <col min="5643" max="5643" width="7.09765625" style="9" customWidth="1"/>
    <col min="5644" max="5644" width="6.09765625" style="9" customWidth="1"/>
    <col min="5645" max="5645" width="7" style="9" customWidth="1"/>
    <col min="5646" max="5646" width="7.59765625" style="9" customWidth="1"/>
    <col min="5647" max="5647" width="3.19921875" style="9" customWidth="1"/>
    <col min="5648" max="5648" width="7.19921875" style="9" customWidth="1"/>
    <col min="5649" max="5649" width="11.59765625" style="9" customWidth="1"/>
    <col min="5650" max="5651" width="11.19921875" style="9" customWidth="1"/>
    <col min="5652" max="5652" width="8.09765625" style="9" customWidth="1"/>
    <col min="5653" max="5653" width="5.8984375" style="9" customWidth="1"/>
    <col min="5654" max="5654" width="5" style="9" customWidth="1"/>
    <col min="5655" max="5655" width="8.3984375" style="9" customWidth="1"/>
    <col min="5656" max="5656" width="8.59765625" style="9" customWidth="1"/>
    <col min="5657" max="5657" width="6.3984375" style="9" customWidth="1"/>
    <col min="5658" max="5888" width="9" style="9"/>
    <col min="5889" max="5889" width="3.3984375" style="9" customWidth="1"/>
    <col min="5890" max="5890" width="5.3984375" style="9" customWidth="1"/>
    <col min="5891" max="5891" width="5.59765625" style="9" customWidth="1"/>
    <col min="5892" max="5892" width="6" style="9" customWidth="1"/>
    <col min="5893" max="5893" width="5.3984375" style="9" customWidth="1"/>
    <col min="5894" max="5894" width="10" style="9" customWidth="1"/>
    <col min="5895" max="5895" width="3.09765625" style="9" customWidth="1"/>
    <col min="5896" max="5896" width="3.69921875" style="9" customWidth="1"/>
    <col min="5897" max="5897" width="3.3984375" style="9" customWidth="1"/>
    <col min="5898" max="5898" width="6.8984375" style="9" customWidth="1"/>
    <col min="5899" max="5899" width="7.09765625" style="9" customWidth="1"/>
    <col min="5900" max="5900" width="6.09765625" style="9" customWidth="1"/>
    <col min="5901" max="5901" width="7" style="9" customWidth="1"/>
    <col min="5902" max="5902" width="7.59765625" style="9" customWidth="1"/>
    <col min="5903" max="5903" width="3.19921875" style="9" customWidth="1"/>
    <col min="5904" max="5904" width="7.19921875" style="9" customWidth="1"/>
    <col min="5905" max="5905" width="11.59765625" style="9" customWidth="1"/>
    <col min="5906" max="5907" width="11.19921875" style="9" customWidth="1"/>
    <col min="5908" max="5908" width="8.09765625" style="9" customWidth="1"/>
    <col min="5909" max="5909" width="5.8984375" style="9" customWidth="1"/>
    <col min="5910" max="5910" width="5" style="9" customWidth="1"/>
    <col min="5911" max="5911" width="8.3984375" style="9" customWidth="1"/>
    <col min="5912" max="5912" width="8.59765625" style="9" customWidth="1"/>
    <col min="5913" max="5913" width="6.3984375" style="9" customWidth="1"/>
    <col min="5914" max="6144" width="9" style="9"/>
    <col min="6145" max="6145" width="3.3984375" style="9" customWidth="1"/>
    <col min="6146" max="6146" width="5.3984375" style="9" customWidth="1"/>
    <col min="6147" max="6147" width="5.59765625" style="9" customWidth="1"/>
    <col min="6148" max="6148" width="6" style="9" customWidth="1"/>
    <col min="6149" max="6149" width="5.3984375" style="9" customWidth="1"/>
    <col min="6150" max="6150" width="10" style="9" customWidth="1"/>
    <col min="6151" max="6151" width="3.09765625" style="9" customWidth="1"/>
    <col min="6152" max="6152" width="3.69921875" style="9" customWidth="1"/>
    <col min="6153" max="6153" width="3.3984375" style="9" customWidth="1"/>
    <col min="6154" max="6154" width="6.8984375" style="9" customWidth="1"/>
    <col min="6155" max="6155" width="7.09765625" style="9" customWidth="1"/>
    <col min="6156" max="6156" width="6.09765625" style="9" customWidth="1"/>
    <col min="6157" max="6157" width="7" style="9" customWidth="1"/>
    <col min="6158" max="6158" width="7.59765625" style="9" customWidth="1"/>
    <col min="6159" max="6159" width="3.19921875" style="9" customWidth="1"/>
    <col min="6160" max="6160" width="7.19921875" style="9" customWidth="1"/>
    <col min="6161" max="6161" width="11.59765625" style="9" customWidth="1"/>
    <col min="6162" max="6163" width="11.19921875" style="9" customWidth="1"/>
    <col min="6164" max="6164" width="8.09765625" style="9" customWidth="1"/>
    <col min="6165" max="6165" width="5.8984375" style="9" customWidth="1"/>
    <col min="6166" max="6166" width="5" style="9" customWidth="1"/>
    <col min="6167" max="6167" width="8.3984375" style="9" customWidth="1"/>
    <col min="6168" max="6168" width="8.59765625" style="9" customWidth="1"/>
    <col min="6169" max="6169" width="6.3984375" style="9" customWidth="1"/>
    <col min="6170" max="6400" width="9" style="9"/>
    <col min="6401" max="6401" width="3.3984375" style="9" customWidth="1"/>
    <col min="6402" max="6402" width="5.3984375" style="9" customWidth="1"/>
    <col min="6403" max="6403" width="5.59765625" style="9" customWidth="1"/>
    <col min="6404" max="6404" width="6" style="9" customWidth="1"/>
    <col min="6405" max="6405" width="5.3984375" style="9" customWidth="1"/>
    <col min="6406" max="6406" width="10" style="9" customWidth="1"/>
    <col min="6407" max="6407" width="3.09765625" style="9" customWidth="1"/>
    <col min="6408" max="6408" width="3.69921875" style="9" customWidth="1"/>
    <col min="6409" max="6409" width="3.3984375" style="9" customWidth="1"/>
    <col min="6410" max="6410" width="6.8984375" style="9" customWidth="1"/>
    <col min="6411" max="6411" width="7.09765625" style="9" customWidth="1"/>
    <col min="6412" max="6412" width="6.09765625" style="9" customWidth="1"/>
    <col min="6413" max="6413" width="7" style="9" customWidth="1"/>
    <col min="6414" max="6414" width="7.59765625" style="9" customWidth="1"/>
    <col min="6415" max="6415" width="3.19921875" style="9" customWidth="1"/>
    <col min="6416" max="6416" width="7.19921875" style="9" customWidth="1"/>
    <col min="6417" max="6417" width="11.59765625" style="9" customWidth="1"/>
    <col min="6418" max="6419" width="11.19921875" style="9" customWidth="1"/>
    <col min="6420" max="6420" width="8.09765625" style="9" customWidth="1"/>
    <col min="6421" max="6421" width="5.8984375" style="9" customWidth="1"/>
    <col min="6422" max="6422" width="5" style="9" customWidth="1"/>
    <col min="6423" max="6423" width="8.3984375" style="9" customWidth="1"/>
    <col min="6424" max="6424" width="8.59765625" style="9" customWidth="1"/>
    <col min="6425" max="6425" width="6.3984375" style="9" customWidth="1"/>
    <col min="6426" max="6656" width="9" style="9"/>
    <col min="6657" max="6657" width="3.3984375" style="9" customWidth="1"/>
    <col min="6658" max="6658" width="5.3984375" style="9" customWidth="1"/>
    <col min="6659" max="6659" width="5.59765625" style="9" customWidth="1"/>
    <col min="6660" max="6660" width="6" style="9" customWidth="1"/>
    <col min="6661" max="6661" width="5.3984375" style="9" customWidth="1"/>
    <col min="6662" max="6662" width="10" style="9" customWidth="1"/>
    <col min="6663" max="6663" width="3.09765625" style="9" customWidth="1"/>
    <col min="6664" max="6664" width="3.69921875" style="9" customWidth="1"/>
    <col min="6665" max="6665" width="3.3984375" style="9" customWidth="1"/>
    <col min="6666" max="6666" width="6.8984375" style="9" customWidth="1"/>
    <col min="6667" max="6667" width="7.09765625" style="9" customWidth="1"/>
    <col min="6668" max="6668" width="6.09765625" style="9" customWidth="1"/>
    <col min="6669" max="6669" width="7" style="9" customWidth="1"/>
    <col min="6670" max="6670" width="7.59765625" style="9" customWidth="1"/>
    <col min="6671" max="6671" width="3.19921875" style="9" customWidth="1"/>
    <col min="6672" max="6672" width="7.19921875" style="9" customWidth="1"/>
    <col min="6673" max="6673" width="11.59765625" style="9" customWidth="1"/>
    <col min="6674" max="6675" width="11.19921875" style="9" customWidth="1"/>
    <col min="6676" max="6676" width="8.09765625" style="9" customWidth="1"/>
    <col min="6677" max="6677" width="5.8984375" style="9" customWidth="1"/>
    <col min="6678" max="6678" width="5" style="9" customWidth="1"/>
    <col min="6679" max="6679" width="8.3984375" style="9" customWidth="1"/>
    <col min="6680" max="6680" width="8.59765625" style="9" customWidth="1"/>
    <col min="6681" max="6681" width="6.3984375" style="9" customWidth="1"/>
    <col min="6682" max="6912" width="9" style="9"/>
    <col min="6913" max="6913" width="3.3984375" style="9" customWidth="1"/>
    <col min="6914" max="6914" width="5.3984375" style="9" customWidth="1"/>
    <col min="6915" max="6915" width="5.59765625" style="9" customWidth="1"/>
    <col min="6916" max="6916" width="6" style="9" customWidth="1"/>
    <col min="6917" max="6917" width="5.3984375" style="9" customWidth="1"/>
    <col min="6918" max="6918" width="10" style="9" customWidth="1"/>
    <col min="6919" max="6919" width="3.09765625" style="9" customWidth="1"/>
    <col min="6920" max="6920" width="3.69921875" style="9" customWidth="1"/>
    <col min="6921" max="6921" width="3.3984375" style="9" customWidth="1"/>
    <col min="6922" max="6922" width="6.8984375" style="9" customWidth="1"/>
    <col min="6923" max="6923" width="7.09765625" style="9" customWidth="1"/>
    <col min="6924" max="6924" width="6.09765625" style="9" customWidth="1"/>
    <col min="6925" max="6925" width="7" style="9" customWidth="1"/>
    <col min="6926" max="6926" width="7.59765625" style="9" customWidth="1"/>
    <col min="6927" max="6927" width="3.19921875" style="9" customWidth="1"/>
    <col min="6928" max="6928" width="7.19921875" style="9" customWidth="1"/>
    <col min="6929" max="6929" width="11.59765625" style="9" customWidth="1"/>
    <col min="6930" max="6931" width="11.19921875" style="9" customWidth="1"/>
    <col min="6932" max="6932" width="8.09765625" style="9" customWidth="1"/>
    <col min="6933" max="6933" width="5.8984375" style="9" customWidth="1"/>
    <col min="6934" max="6934" width="5" style="9" customWidth="1"/>
    <col min="6935" max="6935" width="8.3984375" style="9" customWidth="1"/>
    <col min="6936" max="6936" width="8.59765625" style="9" customWidth="1"/>
    <col min="6937" max="6937" width="6.3984375" style="9" customWidth="1"/>
    <col min="6938" max="7168" width="9" style="9"/>
    <col min="7169" max="7169" width="3.3984375" style="9" customWidth="1"/>
    <col min="7170" max="7170" width="5.3984375" style="9" customWidth="1"/>
    <col min="7171" max="7171" width="5.59765625" style="9" customWidth="1"/>
    <col min="7172" max="7172" width="6" style="9" customWidth="1"/>
    <col min="7173" max="7173" width="5.3984375" style="9" customWidth="1"/>
    <col min="7174" max="7174" width="10" style="9" customWidth="1"/>
    <col min="7175" max="7175" width="3.09765625" style="9" customWidth="1"/>
    <col min="7176" max="7176" width="3.69921875" style="9" customWidth="1"/>
    <col min="7177" max="7177" width="3.3984375" style="9" customWidth="1"/>
    <col min="7178" max="7178" width="6.8984375" style="9" customWidth="1"/>
    <col min="7179" max="7179" width="7.09765625" style="9" customWidth="1"/>
    <col min="7180" max="7180" width="6.09765625" style="9" customWidth="1"/>
    <col min="7181" max="7181" width="7" style="9" customWidth="1"/>
    <col min="7182" max="7182" width="7.59765625" style="9" customWidth="1"/>
    <col min="7183" max="7183" width="3.19921875" style="9" customWidth="1"/>
    <col min="7184" max="7184" width="7.19921875" style="9" customWidth="1"/>
    <col min="7185" max="7185" width="11.59765625" style="9" customWidth="1"/>
    <col min="7186" max="7187" width="11.19921875" style="9" customWidth="1"/>
    <col min="7188" max="7188" width="8.09765625" style="9" customWidth="1"/>
    <col min="7189" max="7189" width="5.8984375" style="9" customWidth="1"/>
    <col min="7190" max="7190" width="5" style="9" customWidth="1"/>
    <col min="7191" max="7191" width="8.3984375" style="9" customWidth="1"/>
    <col min="7192" max="7192" width="8.59765625" style="9" customWidth="1"/>
    <col min="7193" max="7193" width="6.3984375" style="9" customWidth="1"/>
    <col min="7194" max="7424" width="9" style="9"/>
    <col min="7425" max="7425" width="3.3984375" style="9" customWidth="1"/>
    <col min="7426" max="7426" width="5.3984375" style="9" customWidth="1"/>
    <col min="7427" max="7427" width="5.59765625" style="9" customWidth="1"/>
    <col min="7428" max="7428" width="6" style="9" customWidth="1"/>
    <col min="7429" max="7429" width="5.3984375" style="9" customWidth="1"/>
    <col min="7430" max="7430" width="10" style="9" customWidth="1"/>
    <col min="7431" max="7431" width="3.09765625" style="9" customWidth="1"/>
    <col min="7432" max="7432" width="3.69921875" style="9" customWidth="1"/>
    <col min="7433" max="7433" width="3.3984375" style="9" customWidth="1"/>
    <col min="7434" max="7434" width="6.8984375" style="9" customWidth="1"/>
    <col min="7435" max="7435" width="7.09765625" style="9" customWidth="1"/>
    <col min="7436" max="7436" width="6.09765625" style="9" customWidth="1"/>
    <col min="7437" max="7437" width="7" style="9" customWidth="1"/>
    <col min="7438" max="7438" width="7.59765625" style="9" customWidth="1"/>
    <col min="7439" max="7439" width="3.19921875" style="9" customWidth="1"/>
    <col min="7440" max="7440" width="7.19921875" style="9" customWidth="1"/>
    <col min="7441" max="7441" width="11.59765625" style="9" customWidth="1"/>
    <col min="7442" max="7443" width="11.19921875" style="9" customWidth="1"/>
    <col min="7444" max="7444" width="8.09765625" style="9" customWidth="1"/>
    <col min="7445" max="7445" width="5.8984375" style="9" customWidth="1"/>
    <col min="7446" max="7446" width="5" style="9" customWidth="1"/>
    <col min="7447" max="7447" width="8.3984375" style="9" customWidth="1"/>
    <col min="7448" max="7448" width="8.59765625" style="9" customWidth="1"/>
    <col min="7449" max="7449" width="6.3984375" style="9" customWidth="1"/>
    <col min="7450" max="7680" width="9" style="9"/>
    <col min="7681" max="7681" width="3.3984375" style="9" customWidth="1"/>
    <col min="7682" max="7682" width="5.3984375" style="9" customWidth="1"/>
    <col min="7683" max="7683" width="5.59765625" style="9" customWidth="1"/>
    <col min="7684" max="7684" width="6" style="9" customWidth="1"/>
    <col min="7685" max="7685" width="5.3984375" style="9" customWidth="1"/>
    <col min="7686" max="7686" width="10" style="9" customWidth="1"/>
    <col min="7687" max="7687" width="3.09765625" style="9" customWidth="1"/>
    <col min="7688" max="7688" width="3.69921875" style="9" customWidth="1"/>
    <col min="7689" max="7689" width="3.3984375" style="9" customWidth="1"/>
    <col min="7690" max="7690" width="6.8984375" style="9" customWidth="1"/>
    <col min="7691" max="7691" width="7.09765625" style="9" customWidth="1"/>
    <col min="7692" max="7692" width="6.09765625" style="9" customWidth="1"/>
    <col min="7693" max="7693" width="7" style="9" customWidth="1"/>
    <col min="7694" max="7694" width="7.59765625" style="9" customWidth="1"/>
    <col min="7695" max="7695" width="3.19921875" style="9" customWidth="1"/>
    <col min="7696" max="7696" width="7.19921875" style="9" customWidth="1"/>
    <col min="7697" max="7697" width="11.59765625" style="9" customWidth="1"/>
    <col min="7698" max="7699" width="11.19921875" style="9" customWidth="1"/>
    <col min="7700" max="7700" width="8.09765625" style="9" customWidth="1"/>
    <col min="7701" max="7701" width="5.8984375" style="9" customWidth="1"/>
    <col min="7702" max="7702" width="5" style="9" customWidth="1"/>
    <col min="7703" max="7703" width="8.3984375" style="9" customWidth="1"/>
    <col min="7704" max="7704" width="8.59765625" style="9" customWidth="1"/>
    <col min="7705" max="7705" width="6.3984375" style="9" customWidth="1"/>
    <col min="7706" max="7936" width="9" style="9"/>
    <col min="7937" max="7937" width="3.3984375" style="9" customWidth="1"/>
    <col min="7938" max="7938" width="5.3984375" style="9" customWidth="1"/>
    <col min="7939" max="7939" width="5.59765625" style="9" customWidth="1"/>
    <col min="7940" max="7940" width="6" style="9" customWidth="1"/>
    <col min="7941" max="7941" width="5.3984375" style="9" customWidth="1"/>
    <col min="7942" max="7942" width="10" style="9" customWidth="1"/>
    <col min="7943" max="7943" width="3.09765625" style="9" customWidth="1"/>
    <col min="7944" max="7944" width="3.69921875" style="9" customWidth="1"/>
    <col min="7945" max="7945" width="3.3984375" style="9" customWidth="1"/>
    <col min="7946" max="7946" width="6.8984375" style="9" customWidth="1"/>
    <col min="7947" max="7947" width="7.09765625" style="9" customWidth="1"/>
    <col min="7948" max="7948" width="6.09765625" style="9" customWidth="1"/>
    <col min="7949" max="7949" width="7" style="9" customWidth="1"/>
    <col min="7950" max="7950" width="7.59765625" style="9" customWidth="1"/>
    <col min="7951" max="7951" width="3.19921875" style="9" customWidth="1"/>
    <col min="7952" max="7952" width="7.19921875" style="9" customWidth="1"/>
    <col min="7953" max="7953" width="11.59765625" style="9" customWidth="1"/>
    <col min="7954" max="7955" width="11.19921875" style="9" customWidth="1"/>
    <col min="7956" max="7956" width="8.09765625" style="9" customWidth="1"/>
    <col min="7957" max="7957" width="5.8984375" style="9" customWidth="1"/>
    <col min="7958" max="7958" width="5" style="9" customWidth="1"/>
    <col min="7959" max="7959" width="8.3984375" style="9" customWidth="1"/>
    <col min="7960" max="7960" width="8.59765625" style="9" customWidth="1"/>
    <col min="7961" max="7961" width="6.3984375" style="9" customWidth="1"/>
    <col min="7962" max="8192" width="9" style="9"/>
    <col min="8193" max="8193" width="3.3984375" style="9" customWidth="1"/>
    <col min="8194" max="8194" width="5.3984375" style="9" customWidth="1"/>
    <col min="8195" max="8195" width="5.59765625" style="9" customWidth="1"/>
    <col min="8196" max="8196" width="6" style="9" customWidth="1"/>
    <col min="8197" max="8197" width="5.3984375" style="9" customWidth="1"/>
    <col min="8198" max="8198" width="10" style="9" customWidth="1"/>
    <col min="8199" max="8199" width="3.09765625" style="9" customWidth="1"/>
    <col min="8200" max="8200" width="3.69921875" style="9" customWidth="1"/>
    <col min="8201" max="8201" width="3.3984375" style="9" customWidth="1"/>
    <col min="8202" max="8202" width="6.8984375" style="9" customWidth="1"/>
    <col min="8203" max="8203" width="7.09765625" style="9" customWidth="1"/>
    <col min="8204" max="8204" width="6.09765625" style="9" customWidth="1"/>
    <col min="8205" max="8205" width="7" style="9" customWidth="1"/>
    <col min="8206" max="8206" width="7.59765625" style="9" customWidth="1"/>
    <col min="8207" max="8207" width="3.19921875" style="9" customWidth="1"/>
    <col min="8208" max="8208" width="7.19921875" style="9" customWidth="1"/>
    <col min="8209" max="8209" width="11.59765625" style="9" customWidth="1"/>
    <col min="8210" max="8211" width="11.19921875" style="9" customWidth="1"/>
    <col min="8212" max="8212" width="8.09765625" style="9" customWidth="1"/>
    <col min="8213" max="8213" width="5.8984375" style="9" customWidth="1"/>
    <col min="8214" max="8214" width="5" style="9" customWidth="1"/>
    <col min="8215" max="8215" width="8.3984375" style="9" customWidth="1"/>
    <col min="8216" max="8216" width="8.59765625" style="9" customWidth="1"/>
    <col min="8217" max="8217" width="6.3984375" style="9" customWidth="1"/>
    <col min="8218" max="8448" width="9" style="9"/>
    <col min="8449" max="8449" width="3.3984375" style="9" customWidth="1"/>
    <col min="8450" max="8450" width="5.3984375" style="9" customWidth="1"/>
    <col min="8451" max="8451" width="5.59765625" style="9" customWidth="1"/>
    <col min="8452" max="8452" width="6" style="9" customWidth="1"/>
    <col min="8453" max="8453" width="5.3984375" style="9" customWidth="1"/>
    <col min="8454" max="8454" width="10" style="9" customWidth="1"/>
    <col min="8455" max="8455" width="3.09765625" style="9" customWidth="1"/>
    <col min="8456" max="8456" width="3.69921875" style="9" customWidth="1"/>
    <col min="8457" max="8457" width="3.3984375" style="9" customWidth="1"/>
    <col min="8458" max="8458" width="6.8984375" style="9" customWidth="1"/>
    <col min="8459" max="8459" width="7.09765625" style="9" customWidth="1"/>
    <col min="8460" max="8460" width="6.09765625" style="9" customWidth="1"/>
    <col min="8461" max="8461" width="7" style="9" customWidth="1"/>
    <col min="8462" max="8462" width="7.59765625" style="9" customWidth="1"/>
    <col min="8463" max="8463" width="3.19921875" style="9" customWidth="1"/>
    <col min="8464" max="8464" width="7.19921875" style="9" customWidth="1"/>
    <col min="8465" max="8465" width="11.59765625" style="9" customWidth="1"/>
    <col min="8466" max="8467" width="11.19921875" style="9" customWidth="1"/>
    <col min="8468" max="8468" width="8.09765625" style="9" customWidth="1"/>
    <col min="8469" max="8469" width="5.8984375" style="9" customWidth="1"/>
    <col min="8470" max="8470" width="5" style="9" customWidth="1"/>
    <col min="8471" max="8471" width="8.3984375" style="9" customWidth="1"/>
    <col min="8472" max="8472" width="8.59765625" style="9" customWidth="1"/>
    <col min="8473" max="8473" width="6.3984375" style="9" customWidth="1"/>
    <col min="8474" max="8704" width="9" style="9"/>
    <col min="8705" max="8705" width="3.3984375" style="9" customWidth="1"/>
    <col min="8706" max="8706" width="5.3984375" style="9" customWidth="1"/>
    <col min="8707" max="8707" width="5.59765625" style="9" customWidth="1"/>
    <col min="8708" max="8708" width="6" style="9" customWidth="1"/>
    <col min="8709" max="8709" width="5.3984375" style="9" customWidth="1"/>
    <col min="8710" max="8710" width="10" style="9" customWidth="1"/>
    <col min="8711" max="8711" width="3.09765625" style="9" customWidth="1"/>
    <col min="8712" max="8712" width="3.69921875" style="9" customWidth="1"/>
    <col min="8713" max="8713" width="3.3984375" style="9" customWidth="1"/>
    <col min="8714" max="8714" width="6.8984375" style="9" customWidth="1"/>
    <col min="8715" max="8715" width="7.09765625" style="9" customWidth="1"/>
    <col min="8716" max="8716" width="6.09765625" style="9" customWidth="1"/>
    <col min="8717" max="8717" width="7" style="9" customWidth="1"/>
    <col min="8718" max="8718" width="7.59765625" style="9" customWidth="1"/>
    <col min="8719" max="8719" width="3.19921875" style="9" customWidth="1"/>
    <col min="8720" max="8720" width="7.19921875" style="9" customWidth="1"/>
    <col min="8721" max="8721" width="11.59765625" style="9" customWidth="1"/>
    <col min="8722" max="8723" width="11.19921875" style="9" customWidth="1"/>
    <col min="8724" max="8724" width="8.09765625" style="9" customWidth="1"/>
    <col min="8725" max="8725" width="5.8984375" style="9" customWidth="1"/>
    <col min="8726" max="8726" width="5" style="9" customWidth="1"/>
    <col min="8727" max="8727" width="8.3984375" style="9" customWidth="1"/>
    <col min="8728" max="8728" width="8.59765625" style="9" customWidth="1"/>
    <col min="8729" max="8729" width="6.3984375" style="9" customWidth="1"/>
    <col min="8730" max="8960" width="9" style="9"/>
    <col min="8961" max="8961" width="3.3984375" style="9" customWidth="1"/>
    <col min="8962" max="8962" width="5.3984375" style="9" customWidth="1"/>
    <col min="8963" max="8963" width="5.59765625" style="9" customWidth="1"/>
    <col min="8964" max="8964" width="6" style="9" customWidth="1"/>
    <col min="8965" max="8965" width="5.3984375" style="9" customWidth="1"/>
    <col min="8966" max="8966" width="10" style="9" customWidth="1"/>
    <col min="8967" max="8967" width="3.09765625" style="9" customWidth="1"/>
    <col min="8968" max="8968" width="3.69921875" style="9" customWidth="1"/>
    <col min="8969" max="8969" width="3.3984375" style="9" customWidth="1"/>
    <col min="8970" max="8970" width="6.8984375" style="9" customWidth="1"/>
    <col min="8971" max="8971" width="7.09765625" style="9" customWidth="1"/>
    <col min="8972" max="8972" width="6.09765625" style="9" customWidth="1"/>
    <col min="8973" max="8973" width="7" style="9" customWidth="1"/>
    <col min="8974" max="8974" width="7.59765625" style="9" customWidth="1"/>
    <col min="8975" max="8975" width="3.19921875" style="9" customWidth="1"/>
    <col min="8976" max="8976" width="7.19921875" style="9" customWidth="1"/>
    <col min="8977" max="8977" width="11.59765625" style="9" customWidth="1"/>
    <col min="8978" max="8979" width="11.19921875" style="9" customWidth="1"/>
    <col min="8980" max="8980" width="8.09765625" style="9" customWidth="1"/>
    <col min="8981" max="8981" width="5.8984375" style="9" customWidth="1"/>
    <col min="8982" max="8982" width="5" style="9" customWidth="1"/>
    <col min="8983" max="8983" width="8.3984375" style="9" customWidth="1"/>
    <col min="8984" max="8984" width="8.59765625" style="9" customWidth="1"/>
    <col min="8985" max="8985" width="6.3984375" style="9" customWidth="1"/>
    <col min="8986" max="9216" width="9" style="9"/>
    <col min="9217" max="9217" width="3.3984375" style="9" customWidth="1"/>
    <col min="9218" max="9218" width="5.3984375" style="9" customWidth="1"/>
    <col min="9219" max="9219" width="5.59765625" style="9" customWidth="1"/>
    <col min="9220" max="9220" width="6" style="9" customWidth="1"/>
    <col min="9221" max="9221" width="5.3984375" style="9" customWidth="1"/>
    <col min="9222" max="9222" width="10" style="9" customWidth="1"/>
    <col min="9223" max="9223" width="3.09765625" style="9" customWidth="1"/>
    <col min="9224" max="9224" width="3.69921875" style="9" customWidth="1"/>
    <col min="9225" max="9225" width="3.3984375" style="9" customWidth="1"/>
    <col min="9226" max="9226" width="6.8984375" style="9" customWidth="1"/>
    <col min="9227" max="9227" width="7.09765625" style="9" customWidth="1"/>
    <col min="9228" max="9228" width="6.09765625" style="9" customWidth="1"/>
    <col min="9229" max="9229" width="7" style="9" customWidth="1"/>
    <col min="9230" max="9230" width="7.59765625" style="9" customWidth="1"/>
    <col min="9231" max="9231" width="3.19921875" style="9" customWidth="1"/>
    <col min="9232" max="9232" width="7.19921875" style="9" customWidth="1"/>
    <col min="9233" max="9233" width="11.59765625" style="9" customWidth="1"/>
    <col min="9234" max="9235" width="11.19921875" style="9" customWidth="1"/>
    <col min="9236" max="9236" width="8.09765625" style="9" customWidth="1"/>
    <col min="9237" max="9237" width="5.8984375" style="9" customWidth="1"/>
    <col min="9238" max="9238" width="5" style="9" customWidth="1"/>
    <col min="9239" max="9239" width="8.3984375" style="9" customWidth="1"/>
    <col min="9240" max="9240" width="8.59765625" style="9" customWidth="1"/>
    <col min="9241" max="9241" width="6.3984375" style="9" customWidth="1"/>
    <col min="9242" max="9472" width="9" style="9"/>
    <col min="9473" max="9473" width="3.3984375" style="9" customWidth="1"/>
    <col min="9474" max="9474" width="5.3984375" style="9" customWidth="1"/>
    <col min="9475" max="9475" width="5.59765625" style="9" customWidth="1"/>
    <col min="9476" max="9476" width="6" style="9" customWidth="1"/>
    <col min="9477" max="9477" width="5.3984375" style="9" customWidth="1"/>
    <col min="9478" max="9478" width="10" style="9" customWidth="1"/>
    <col min="9479" max="9479" width="3.09765625" style="9" customWidth="1"/>
    <col min="9480" max="9480" width="3.69921875" style="9" customWidth="1"/>
    <col min="9481" max="9481" width="3.3984375" style="9" customWidth="1"/>
    <col min="9482" max="9482" width="6.8984375" style="9" customWidth="1"/>
    <col min="9483" max="9483" width="7.09765625" style="9" customWidth="1"/>
    <col min="9484" max="9484" width="6.09765625" style="9" customWidth="1"/>
    <col min="9485" max="9485" width="7" style="9" customWidth="1"/>
    <col min="9486" max="9486" width="7.59765625" style="9" customWidth="1"/>
    <col min="9487" max="9487" width="3.19921875" style="9" customWidth="1"/>
    <col min="9488" max="9488" width="7.19921875" style="9" customWidth="1"/>
    <col min="9489" max="9489" width="11.59765625" style="9" customWidth="1"/>
    <col min="9490" max="9491" width="11.19921875" style="9" customWidth="1"/>
    <col min="9492" max="9492" width="8.09765625" style="9" customWidth="1"/>
    <col min="9493" max="9493" width="5.8984375" style="9" customWidth="1"/>
    <col min="9494" max="9494" width="5" style="9" customWidth="1"/>
    <col min="9495" max="9495" width="8.3984375" style="9" customWidth="1"/>
    <col min="9496" max="9496" width="8.59765625" style="9" customWidth="1"/>
    <col min="9497" max="9497" width="6.3984375" style="9" customWidth="1"/>
    <col min="9498" max="9728" width="9" style="9"/>
    <col min="9729" max="9729" width="3.3984375" style="9" customWidth="1"/>
    <col min="9730" max="9730" width="5.3984375" style="9" customWidth="1"/>
    <col min="9731" max="9731" width="5.59765625" style="9" customWidth="1"/>
    <col min="9732" max="9732" width="6" style="9" customWidth="1"/>
    <col min="9733" max="9733" width="5.3984375" style="9" customWidth="1"/>
    <col min="9734" max="9734" width="10" style="9" customWidth="1"/>
    <col min="9735" max="9735" width="3.09765625" style="9" customWidth="1"/>
    <col min="9736" max="9736" width="3.69921875" style="9" customWidth="1"/>
    <col min="9737" max="9737" width="3.3984375" style="9" customWidth="1"/>
    <col min="9738" max="9738" width="6.8984375" style="9" customWidth="1"/>
    <col min="9739" max="9739" width="7.09765625" style="9" customWidth="1"/>
    <col min="9740" max="9740" width="6.09765625" style="9" customWidth="1"/>
    <col min="9741" max="9741" width="7" style="9" customWidth="1"/>
    <col min="9742" max="9742" width="7.59765625" style="9" customWidth="1"/>
    <col min="9743" max="9743" width="3.19921875" style="9" customWidth="1"/>
    <col min="9744" max="9744" width="7.19921875" style="9" customWidth="1"/>
    <col min="9745" max="9745" width="11.59765625" style="9" customWidth="1"/>
    <col min="9746" max="9747" width="11.19921875" style="9" customWidth="1"/>
    <col min="9748" max="9748" width="8.09765625" style="9" customWidth="1"/>
    <col min="9749" max="9749" width="5.8984375" style="9" customWidth="1"/>
    <col min="9750" max="9750" width="5" style="9" customWidth="1"/>
    <col min="9751" max="9751" width="8.3984375" style="9" customWidth="1"/>
    <col min="9752" max="9752" width="8.59765625" style="9" customWidth="1"/>
    <col min="9753" max="9753" width="6.3984375" style="9" customWidth="1"/>
    <col min="9754" max="9984" width="9" style="9"/>
    <col min="9985" max="9985" width="3.3984375" style="9" customWidth="1"/>
    <col min="9986" max="9986" width="5.3984375" style="9" customWidth="1"/>
    <col min="9987" max="9987" width="5.59765625" style="9" customWidth="1"/>
    <col min="9988" max="9988" width="6" style="9" customWidth="1"/>
    <col min="9989" max="9989" width="5.3984375" style="9" customWidth="1"/>
    <col min="9990" max="9990" width="10" style="9" customWidth="1"/>
    <col min="9991" max="9991" width="3.09765625" style="9" customWidth="1"/>
    <col min="9992" max="9992" width="3.69921875" style="9" customWidth="1"/>
    <col min="9993" max="9993" width="3.3984375" style="9" customWidth="1"/>
    <col min="9994" max="9994" width="6.8984375" style="9" customWidth="1"/>
    <col min="9995" max="9995" width="7.09765625" style="9" customWidth="1"/>
    <col min="9996" max="9996" width="6.09765625" style="9" customWidth="1"/>
    <col min="9997" max="9997" width="7" style="9" customWidth="1"/>
    <col min="9998" max="9998" width="7.59765625" style="9" customWidth="1"/>
    <col min="9999" max="9999" width="3.19921875" style="9" customWidth="1"/>
    <col min="10000" max="10000" width="7.19921875" style="9" customWidth="1"/>
    <col min="10001" max="10001" width="11.59765625" style="9" customWidth="1"/>
    <col min="10002" max="10003" width="11.19921875" style="9" customWidth="1"/>
    <col min="10004" max="10004" width="8.09765625" style="9" customWidth="1"/>
    <col min="10005" max="10005" width="5.8984375" style="9" customWidth="1"/>
    <col min="10006" max="10006" width="5" style="9" customWidth="1"/>
    <col min="10007" max="10007" width="8.3984375" style="9" customWidth="1"/>
    <col min="10008" max="10008" width="8.59765625" style="9" customWidth="1"/>
    <col min="10009" max="10009" width="6.3984375" style="9" customWidth="1"/>
    <col min="10010" max="10240" width="9" style="9"/>
    <col min="10241" max="10241" width="3.3984375" style="9" customWidth="1"/>
    <col min="10242" max="10242" width="5.3984375" style="9" customWidth="1"/>
    <col min="10243" max="10243" width="5.59765625" style="9" customWidth="1"/>
    <col min="10244" max="10244" width="6" style="9" customWidth="1"/>
    <col min="10245" max="10245" width="5.3984375" style="9" customWidth="1"/>
    <col min="10246" max="10246" width="10" style="9" customWidth="1"/>
    <col min="10247" max="10247" width="3.09765625" style="9" customWidth="1"/>
    <col min="10248" max="10248" width="3.69921875" style="9" customWidth="1"/>
    <col min="10249" max="10249" width="3.3984375" style="9" customWidth="1"/>
    <col min="10250" max="10250" width="6.8984375" style="9" customWidth="1"/>
    <col min="10251" max="10251" width="7.09765625" style="9" customWidth="1"/>
    <col min="10252" max="10252" width="6.09765625" style="9" customWidth="1"/>
    <col min="10253" max="10253" width="7" style="9" customWidth="1"/>
    <col min="10254" max="10254" width="7.59765625" style="9" customWidth="1"/>
    <col min="10255" max="10255" width="3.19921875" style="9" customWidth="1"/>
    <col min="10256" max="10256" width="7.19921875" style="9" customWidth="1"/>
    <col min="10257" max="10257" width="11.59765625" style="9" customWidth="1"/>
    <col min="10258" max="10259" width="11.19921875" style="9" customWidth="1"/>
    <col min="10260" max="10260" width="8.09765625" style="9" customWidth="1"/>
    <col min="10261" max="10261" width="5.8984375" style="9" customWidth="1"/>
    <col min="10262" max="10262" width="5" style="9" customWidth="1"/>
    <col min="10263" max="10263" width="8.3984375" style="9" customWidth="1"/>
    <col min="10264" max="10264" width="8.59765625" style="9" customWidth="1"/>
    <col min="10265" max="10265" width="6.3984375" style="9" customWidth="1"/>
    <col min="10266" max="10496" width="9" style="9"/>
    <col min="10497" max="10497" width="3.3984375" style="9" customWidth="1"/>
    <col min="10498" max="10498" width="5.3984375" style="9" customWidth="1"/>
    <col min="10499" max="10499" width="5.59765625" style="9" customWidth="1"/>
    <col min="10500" max="10500" width="6" style="9" customWidth="1"/>
    <col min="10501" max="10501" width="5.3984375" style="9" customWidth="1"/>
    <col min="10502" max="10502" width="10" style="9" customWidth="1"/>
    <col min="10503" max="10503" width="3.09765625" style="9" customWidth="1"/>
    <col min="10504" max="10504" width="3.69921875" style="9" customWidth="1"/>
    <col min="10505" max="10505" width="3.3984375" style="9" customWidth="1"/>
    <col min="10506" max="10506" width="6.8984375" style="9" customWidth="1"/>
    <col min="10507" max="10507" width="7.09765625" style="9" customWidth="1"/>
    <col min="10508" max="10508" width="6.09765625" style="9" customWidth="1"/>
    <col min="10509" max="10509" width="7" style="9" customWidth="1"/>
    <col min="10510" max="10510" width="7.59765625" style="9" customWidth="1"/>
    <col min="10511" max="10511" width="3.19921875" style="9" customWidth="1"/>
    <col min="10512" max="10512" width="7.19921875" style="9" customWidth="1"/>
    <col min="10513" max="10513" width="11.59765625" style="9" customWidth="1"/>
    <col min="10514" max="10515" width="11.19921875" style="9" customWidth="1"/>
    <col min="10516" max="10516" width="8.09765625" style="9" customWidth="1"/>
    <col min="10517" max="10517" width="5.8984375" style="9" customWidth="1"/>
    <col min="10518" max="10518" width="5" style="9" customWidth="1"/>
    <col min="10519" max="10519" width="8.3984375" style="9" customWidth="1"/>
    <col min="10520" max="10520" width="8.59765625" style="9" customWidth="1"/>
    <col min="10521" max="10521" width="6.3984375" style="9" customWidth="1"/>
    <col min="10522" max="10752" width="9" style="9"/>
    <col min="10753" max="10753" width="3.3984375" style="9" customWidth="1"/>
    <col min="10754" max="10754" width="5.3984375" style="9" customWidth="1"/>
    <col min="10755" max="10755" width="5.59765625" style="9" customWidth="1"/>
    <col min="10756" max="10756" width="6" style="9" customWidth="1"/>
    <col min="10757" max="10757" width="5.3984375" style="9" customWidth="1"/>
    <col min="10758" max="10758" width="10" style="9" customWidth="1"/>
    <col min="10759" max="10759" width="3.09765625" style="9" customWidth="1"/>
    <col min="10760" max="10760" width="3.69921875" style="9" customWidth="1"/>
    <col min="10761" max="10761" width="3.3984375" style="9" customWidth="1"/>
    <col min="10762" max="10762" width="6.8984375" style="9" customWidth="1"/>
    <col min="10763" max="10763" width="7.09765625" style="9" customWidth="1"/>
    <col min="10764" max="10764" width="6.09765625" style="9" customWidth="1"/>
    <col min="10765" max="10765" width="7" style="9" customWidth="1"/>
    <col min="10766" max="10766" width="7.59765625" style="9" customWidth="1"/>
    <col min="10767" max="10767" width="3.19921875" style="9" customWidth="1"/>
    <col min="10768" max="10768" width="7.19921875" style="9" customWidth="1"/>
    <col min="10769" max="10769" width="11.59765625" style="9" customWidth="1"/>
    <col min="10770" max="10771" width="11.19921875" style="9" customWidth="1"/>
    <col min="10772" max="10772" width="8.09765625" style="9" customWidth="1"/>
    <col min="10773" max="10773" width="5.8984375" style="9" customWidth="1"/>
    <col min="10774" max="10774" width="5" style="9" customWidth="1"/>
    <col min="10775" max="10775" width="8.3984375" style="9" customWidth="1"/>
    <col min="10776" max="10776" width="8.59765625" style="9" customWidth="1"/>
    <col min="10777" max="10777" width="6.3984375" style="9" customWidth="1"/>
    <col min="10778" max="11008" width="9" style="9"/>
    <col min="11009" max="11009" width="3.3984375" style="9" customWidth="1"/>
    <col min="11010" max="11010" width="5.3984375" style="9" customWidth="1"/>
    <col min="11011" max="11011" width="5.59765625" style="9" customWidth="1"/>
    <col min="11012" max="11012" width="6" style="9" customWidth="1"/>
    <col min="11013" max="11013" width="5.3984375" style="9" customWidth="1"/>
    <col min="11014" max="11014" width="10" style="9" customWidth="1"/>
    <col min="11015" max="11015" width="3.09765625" style="9" customWidth="1"/>
    <col min="11016" max="11016" width="3.69921875" style="9" customWidth="1"/>
    <col min="11017" max="11017" width="3.3984375" style="9" customWidth="1"/>
    <col min="11018" max="11018" width="6.8984375" style="9" customWidth="1"/>
    <col min="11019" max="11019" width="7.09765625" style="9" customWidth="1"/>
    <col min="11020" max="11020" width="6.09765625" style="9" customWidth="1"/>
    <col min="11021" max="11021" width="7" style="9" customWidth="1"/>
    <col min="11022" max="11022" width="7.59765625" style="9" customWidth="1"/>
    <col min="11023" max="11023" width="3.19921875" style="9" customWidth="1"/>
    <col min="11024" max="11024" width="7.19921875" style="9" customWidth="1"/>
    <col min="11025" max="11025" width="11.59765625" style="9" customWidth="1"/>
    <col min="11026" max="11027" width="11.19921875" style="9" customWidth="1"/>
    <col min="11028" max="11028" width="8.09765625" style="9" customWidth="1"/>
    <col min="11029" max="11029" width="5.8984375" style="9" customWidth="1"/>
    <col min="11030" max="11030" width="5" style="9" customWidth="1"/>
    <col min="11031" max="11031" width="8.3984375" style="9" customWidth="1"/>
    <col min="11032" max="11032" width="8.59765625" style="9" customWidth="1"/>
    <col min="11033" max="11033" width="6.3984375" style="9" customWidth="1"/>
    <col min="11034" max="11264" width="9" style="9"/>
    <col min="11265" max="11265" width="3.3984375" style="9" customWidth="1"/>
    <col min="11266" max="11266" width="5.3984375" style="9" customWidth="1"/>
    <col min="11267" max="11267" width="5.59765625" style="9" customWidth="1"/>
    <col min="11268" max="11268" width="6" style="9" customWidth="1"/>
    <col min="11269" max="11269" width="5.3984375" style="9" customWidth="1"/>
    <col min="11270" max="11270" width="10" style="9" customWidth="1"/>
    <col min="11271" max="11271" width="3.09765625" style="9" customWidth="1"/>
    <col min="11272" max="11272" width="3.69921875" style="9" customWidth="1"/>
    <col min="11273" max="11273" width="3.3984375" style="9" customWidth="1"/>
    <col min="11274" max="11274" width="6.8984375" style="9" customWidth="1"/>
    <col min="11275" max="11275" width="7.09765625" style="9" customWidth="1"/>
    <col min="11276" max="11276" width="6.09765625" style="9" customWidth="1"/>
    <col min="11277" max="11277" width="7" style="9" customWidth="1"/>
    <col min="11278" max="11278" width="7.59765625" style="9" customWidth="1"/>
    <col min="11279" max="11279" width="3.19921875" style="9" customWidth="1"/>
    <col min="11280" max="11280" width="7.19921875" style="9" customWidth="1"/>
    <col min="11281" max="11281" width="11.59765625" style="9" customWidth="1"/>
    <col min="11282" max="11283" width="11.19921875" style="9" customWidth="1"/>
    <col min="11284" max="11284" width="8.09765625" style="9" customWidth="1"/>
    <col min="11285" max="11285" width="5.8984375" style="9" customWidth="1"/>
    <col min="11286" max="11286" width="5" style="9" customWidth="1"/>
    <col min="11287" max="11287" width="8.3984375" style="9" customWidth="1"/>
    <col min="11288" max="11288" width="8.59765625" style="9" customWidth="1"/>
    <col min="11289" max="11289" width="6.3984375" style="9" customWidth="1"/>
    <col min="11290" max="11520" width="9" style="9"/>
    <col min="11521" max="11521" width="3.3984375" style="9" customWidth="1"/>
    <col min="11522" max="11522" width="5.3984375" style="9" customWidth="1"/>
    <col min="11523" max="11523" width="5.59765625" style="9" customWidth="1"/>
    <col min="11524" max="11524" width="6" style="9" customWidth="1"/>
    <col min="11525" max="11525" width="5.3984375" style="9" customWidth="1"/>
    <col min="11526" max="11526" width="10" style="9" customWidth="1"/>
    <col min="11527" max="11527" width="3.09765625" style="9" customWidth="1"/>
    <col min="11528" max="11528" width="3.69921875" style="9" customWidth="1"/>
    <col min="11529" max="11529" width="3.3984375" style="9" customWidth="1"/>
    <col min="11530" max="11530" width="6.8984375" style="9" customWidth="1"/>
    <col min="11531" max="11531" width="7.09765625" style="9" customWidth="1"/>
    <col min="11532" max="11532" width="6.09765625" style="9" customWidth="1"/>
    <col min="11533" max="11533" width="7" style="9" customWidth="1"/>
    <col min="11534" max="11534" width="7.59765625" style="9" customWidth="1"/>
    <col min="11535" max="11535" width="3.19921875" style="9" customWidth="1"/>
    <col min="11536" max="11536" width="7.19921875" style="9" customWidth="1"/>
    <col min="11537" max="11537" width="11.59765625" style="9" customWidth="1"/>
    <col min="11538" max="11539" width="11.19921875" style="9" customWidth="1"/>
    <col min="11540" max="11540" width="8.09765625" style="9" customWidth="1"/>
    <col min="11541" max="11541" width="5.8984375" style="9" customWidth="1"/>
    <col min="11542" max="11542" width="5" style="9" customWidth="1"/>
    <col min="11543" max="11543" width="8.3984375" style="9" customWidth="1"/>
    <col min="11544" max="11544" width="8.59765625" style="9" customWidth="1"/>
    <col min="11545" max="11545" width="6.3984375" style="9" customWidth="1"/>
    <col min="11546" max="11776" width="9" style="9"/>
    <col min="11777" max="11777" width="3.3984375" style="9" customWidth="1"/>
    <col min="11778" max="11778" width="5.3984375" style="9" customWidth="1"/>
    <col min="11779" max="11779" width="5.59765625" style="9" customWidth="1"/>
    <col min="11780" max="11780" width="6" style="9" customWidth="1"/>
    <col min="11781" max="11781" width="5.3984375" style="9" customWidth="1"/>
    <col min="11782" max="11782" width="10" style="9" customWidth="1"/>
    <col min="11783" max="11783" width="3.09765625" style="9" customWidth="1"/>
    <col min="11784" max="11784" width="3.69921875" style="9" customWidth="1"/>
    <col min="11785" max="11785" width="3.3984375" style="9" customWidth="1"/>
    <col min="11786" max="11786" width="6.8984375" style="9" customWidth="1"/>
    <col min="11787" max="11787" width="7.09765625" style="9" customWidth="1"/>
    <col min="11788" max="11788" width="6.09765625" style="9" customWidth="1"/>
    <col min="11789" max="11789" width="7" style="9" customWidth="1"/>
    <col min="11790" max="11790" width="7.59765625" style="9" customWidth="1"/>
    <col min="11791" max="11791" width="3.19921875" style="9" customWidth="1"/>
    <col min="11792" max="11792" width="7.19921875" style="9" customWidth="1"/>
    <col min="11793" max="11793" width="11.59765625" style="9" customWidth="1"/>
    <col min="11794" max="11795" width="11.19921875" style="9" customWidth="1"/>
    <col min="11796" max="11796" width="8.09765625" style="9" customWidth="1"/>
    <col min="11797" max="11797" width="5.8984375" style="9" customWidth="1"/>
    <col min="11798" max="11798" width="5" style="9" customWidth="1"/>
    <col min="11799" max="11799" width="8.3984375" style="9" customWidth="1"/>
    <col min="11800" max="11800" width="8.59765625" style="9" customWidth="1"/>
    <col min="11801" max="11801" width="6.3984375" style="9" customWidth="1"/>
    <col min="11802" max="12032" width="9" style="9"/>
    <col min="12033" max="12033" width="3.3984375" style="9" customWidth="1"/>
    <col min="12034" max="12034" width="5.3984375" style="9" customWidth="1"/>
    <col min="12035" max="12035" width="5.59765625" style="9" customWidth="1"/>
    <col min="12036" max="12036" width="6" style="9" customWidth="1"/>
    <col min="12037" max="12037" width="5.3984375" style="9" customWidth="1"/>
    <col min="12038" max="12038" width="10" style="9" customWidth="1"/>
    <col min="12039" max="12039" width="3.09765625" style="9" customWidth="1"/>
    <col min="12040" max="12040" width="3.69921875" style="9" customWidth="1"/>
    <col min="12041" max="12041" width="3.3984375" style="9" customWidth="1"/>
    <col min="12042" max="12042" width="6.8984375" style="9" customWidth="1"/>
    <col min="12043" max="12043" width="7.09765625" style="9" customWidth="1"/>
    <col min="12044" max="12044" width="6.09765625" style="9" customWidth="1"/>
    <col min="12045" max="12045" width="7" style="9" customWidth="1"/>
    <col min="12046" max="12046" width="7.59765625" style="9" customWidth="1"/>
    <col min="12047" max="12047" width="3.19921875" style="9" customWidth="1"/>
    <col min="12048" max="12048" width="7.19921875" style="9" customWidth="1"/>
    <col min="12049" max="12049" width="11.59765625" style="9" customWidth="1"/>
    <col min="12050" max="12051" width="11.19921875" style="9" customWidth="1"/>
    <col min="12052" max="12052" width="8.09765625" style="9" customWidth="1"/>
    <col min="12053" max="12053" width="5.8984375" style="9" customWidth="1"/>
    <col min="12054" max="12054" width="5" style="9" customWidth="1"/>
    <col min="12055" max="12055" width="8.3984375" style="9" customWidth="1"/>
    <col min="12056" max="12056" width="8.59765625" style="9" customWidth="1"/>
    <col min="12057" max="12057" width="6.3984375" style="9" customWidth="1"/>
    <col min="12058" max="12288" width="9" style="9"/>
    <col min="12289" max="12289" width="3.3984375" style="9" customWidth="1"/>
    <col min="12290" max="12290" width="5.3984375" style="9" customWidth="1"/>
    <col min="12291" max="12291" width="5.59765625" style="9" customWidth="1"/>
    <col min="12292" max="12292" width="6" style="9" customWidth="1"/>
    <col min="12293" max="12293" width="5.3984375" style="9" customWidth="1"/>
    <col min="12294" max="12294" width="10" style="9" customWidth="1"/>
    <col min="12295" max="12295" width="3.09765625" style="9" customWidth="1"/>
    <col min="12296" max="12296" width="3.69921875" style="9" customWidth="1"/>
    <col min="12297" max="12297" width="3.3984375" style="9" customWidth="1"/>
    <col min="12298" max="12298" width="6.8984375" style="9" customWidth="1"/>
    <col min="12299" max="12299" width="7.09765625" style="9" customWidth="1"/>
    <col min="12300" max="12300" width="6.09765625" style="9" customWidth="1"/>
    <col min="12301" max="12301" width="7" style="9" customWidth="1"/>
    <col min="12302" max="12302" width="7.59765625" style="9" customWidth="1"/>
    <col min="12303" max="12303" width="3.19921875" style="9" customWidth="1"/>
    <col min="12304" max="12304" width="7.19921875" style="9" customWidth="1"/>
    <col min="12305" max="12305" width="11.59765625" style="9" customWidth="1"/>
    <col min="12306" max="12307" width="11.19921875" style="9" customWidth="1"/>
    <col min="12308" max="12308" width="8.09765625" style="9" customWidth="1"/>
    <col min="12309" max="12309" width="5.8984375" style="9" customWidth="1"/>
    <col min="12310" max="12310" width="5" style="9" customWidth="1"/>
    <col min="12311" max="12311" width="8.3984375" style="9" customWidth="1"/>
    <col min="12312" max="12312" width="8.59765625" style="9" customWidth="1"/>
    <col min="12313" max="12313" width="6.3984375" style="9" customWidth="1"/>
    <col min="12314" max="12544" width="9" style="9"/>
    <col min="12545" max="12545" width="3.3984375" style="9" customWidth="1"/>
    <col min="12546" max="12546" width="5.3984375" style="9" customWidth="1"/>
    <col min="12547" max="12547" width="5.59765625" style="9" customWidth="1"/>
    <col min="12548" max="12548" width="6" style="9" customWidth="1"/>
    <col min="12549" max="12549" width="5.3984375" style="9" customWidth="1"/>
    <col min="12550" max="12550" width="10" style="9" customWidth="1"/>
    <col min="12551" max="12551" width="3.09765625" style="9" customWidth="1"/>
    <col min="12552" max="12552" width="3.69921875" style="9" customWidth="1"/>
    <col min="12553" max="12553" width="3.3984375" style="9" customWidth="1"/>
    <col min="12554" max="12554" width="6.8984375" style="9" customWidth="1"/>
    <col min="12555" max="12555" width="7.09765625" style="9" customWidth="1"/>
    <col min="12556" max="12556" width="6.09765625" style="9" customWidth="1"/>
    <col min="12557" max="12557" width="7" style="9" customWidth="1"/>
    <col min="12558" max="12558" width="7.59765625" style="9" customWidth="1"/>
    <col min="12559" max="12559" width="3.19921875" style="9" customWidth="1"/>
    <col min="12560" max="12560" width="7.19921875" style="9" customWidth="1"/>
    <col min="12561" max="12561" width="11.59765625" style="9" customWidth="1"/>
    <col min="12562" max="12563" width="11.19921875" style="9" customWidth="1"/>
    <col min="12564" max="12564" width="8.09765625" style="9" customWidth="1"/>
    <col min="12565" max="12565" width="5.8984375" style="9" customWidth="1"/>
    <col min="12566" max="12566" width="5" style="9" customWidth="1"/>
    <col min="12567" max="12567" width="8.3984375" style="9" customWidth="1"/>
    <col min="12568" max="12568" width="8.59765625" style="9" customWidth="1"/>
    <col min="12569" max="12569" width="6.3984375" style="9" customWidth="1"/>
    <col min="12570" max="12800" width="9" style="9"/>
    <col min="12801" max="12801" width="3.3984375" style="9" customWidth="1"/>
    <col min="12802" max="12802" width="5.3984375" style="9" customWidth="1"/>
    <col min="12803" max="12803" width="5.59765625" style="9" customWidth="1"/>
    <col min="12804" max="12804" width="6" style="9" customWidth="1"/>
    <col min="12805" max="12805" width="5.3984375" style="9" customWidth="1"/>
    <col min="12806" max="12806" width="10" style="9" customWidth="1"/>
    <col min="12807" max="12807" width="3.09765625" style="9" customWidth="1"/>
    <col min="12808" max="12808" width="3.69921875" style="9" customWidth="1"/>
    <col min="12809" max="12809" width="3.3984375" style="9" customWidth="1"/>
    <col min="12810" max="12810" width="6.8984375" style="9" customWidth="1"/>
    <col min="12811" max="12811" width="7.09765625" style="9" customWidth="1"/>
    <col min="12812" max="12812" width="6.09765625" style="9" customWidth="1"/>
    <col min="12813" max="12813" width="7" style="9" customWidth="1"/>
    <col min="12814" max="12814" width="7.59765625" style="9" customWidth="1"/>
    <col min="12815" max="12815" width="3.19921875" style="9" customWidth="1"/>
    <col min="12816" max="12816" width="7.19921875" style="9" customWidth="1"/>
    <col min="12817" max="12817" width="11.59765625" style="9" customWidth="1"/>
    <col min="12818" max="12819" width="11.19921875" style="9" customWidth="1"/>
    <col min="12820" max="12820" width="8.09765625" style="9" customWidth="1"/>
    <col min="12821" max="12821" width="5.8984375" style="9" customWidth="1"/>
    <col min="12822" max="12822" width="5" style="9" customWidth="1"/>
    <col min="12823" max="12823" width="8.3984375" style="9" customWidth="1"/>
    <col min="12824" max="12824" width="8.59765625" style="9" customWidth="1"/>
    <col min="12825" max="12825" width="6.3984375" style="9" customWidth="1"/>
    <col min="12826" max="13056" width="9" style="9"/>
    <col min="13057" max="13057" width="3.3984375" style="9" customWidth="1"/>
    <col min="13058" max="13058" width="5.3984375" style="9" customWidth="1"/>
    <col min="13059" max="13059" width="5.59765625" style="9" customWidth="1"/>
    <col min="13060" max="13060" width="6" style="9" customWidth="1"/>
    <col min="13061" max="13061" width="5.3984375" style="9" customWidth="1"/>
    <col min="13062" max="13062" width="10" style="9" customWidth="1"/>
    <col min="13063" max="13063" width="3.09765625" style="9" customWidth="1"/>
    <col min="13064" max="13064" width="3.69921875" style="9" customWidth="1"/>
    <col min="13065" max="13065" width="3.3984375" style="9" customWidth="1"/>
    <col min="13066" max="13066" width="6.8984375" style="9" customWidth="1"/>
    <col min="13067" max="13067" width="7.09765625" style="9" customWidth="1"/>
    <col min="13068" max="13068" width="6.09765625" style="9" customWidth="1"/>
    <col min="13069" max="13069" width="7" style="9" customWidth="1"/>
    <col min="13070" max="13070" width="7.59765625" style="9" customWidth="1"/>
    <col min="13071" max="13071" width="3.19921875" style="9" customWidth="1"/>
    <col min="13072" max="13072" width="7.19921875" style="9" customWidth="1"/>
    <col min="13073" max="13073" width="11.59765625" style="9" customWidth="1"/>
    <col min="13074" max="13075" width="11.19921875" style="9" customWidth="1"/>
    <col min="13076" max="13076" width="8.09765625" style="9" customWidth="1"/>
    <col min="13077" max="13077" width="5.8984375" style="9" customWidth="1"/>
    <col min="13078" max="13078" width="5" style="9" customWidth="1"/>
    <col min="13079" max="13079" width="8.3984375" style="9" customWidth="1"/>
    <col min="13080" max="13080" width="8.59765625" style="9" customWidth="1"/>
    <col min="13081" max="13081" width="6.3984375" style="9" customWidth="1"/>
    <col min="13082" max="13312" width="9" style="9"/>
    <col min="13313" max="13313" width="3.3984375" style="9" customWidth="1"/>
    <col min="13314" max="13314" width="5.3984375" style="9" customWidth="1"/>
    <col min="13315" max="13315" width="5.59765625" style="9" customWidth="1"/>
    <col min="13316" max="13316" width="6" style="9" customWidth="1"/>
    <col min="13317" max="13317" width="5.3984375" style="9" customWidth="1"/>
    <col min="13318" max="13318" width="10" style="9" customWidth="1"/>
    <col min="13319" max="13319" width="3.09765625" style="9" customWidth="1"/>
    <col min="13320" max="13320" width="3.69921875" style="9" customWidth="1"/>
    <col min="13321" max="13321" width="3.3984375" style="9" customWidth="1"/>
    <col min="13322" max="13322" width="6.8984375" style="9" customWidth="1"/>
    <col min="13323" max="13323" width="7.09765625" style="9" customWidth="1"/>
    <col min="13324" max="13324" width="6.09765625" style="9" customWidth="1"/>
    <col min="13325" max="13325" width="7" style="9" customWidth="1"/>
    <col min="13326" max="13326" width="7.59765625" style="9" customWidth="1"/>
    <col min="13327" max="13327" width="3.19921875" style="9" customWidth="1"/>
    <col min="13328" max="13328" width="7.19921875" style="9" customWidth="1"/>
    <col min="13329" max="13329" width="11.59765625" style="9" customWidth="1"/>
    <col min="13330" max="13331" width="11.19921875" style="9" customWidth="1"/>
    <col min="13332" max="13332" width="8.09765625" style="9" customWidth="1"/>
    <col min="13333" max="13333" width="5.8984375" style="9" customWidth="1"/>
    <col min="13334" max="13334" width="5" style="9" customWidth="1"/>
    <col min="13335" max="13335" width="8.3984375" style="9" customWidth="1"/>
    <col min="13336" max="13336" width="8.59765625" style="9" customWidth="1"/>
    <col min="13337" max="13337" width="6.3984375" style="9" customWidth="1"/>
    <col min="13338" max="13568" width="9" style="9"/>
    <col min="13569" max="13569" width="3.3984375" style="9" customWidth="1"/>
    <col min="13570" max="13570" width="5.3984375" style="9" customWidth="1"/>
    <col min="13571" max="13571" width="5.59765625" style="9" customWidth="1"/>
    <col min="13572" max="13572" width="6" style="9" customWidth="1"/>
    <col min="13573" max="13573" width="5.3984375" style="9" customWidth="1"/>
    <col min="13574" max="13574" width="10" style="9" customWidth="1"/>
    <col min="13575" max="13575" width="3.09765625" style="9" customWidth="1"/>
    <col min="13576" max="13576" width="3.69921875" style="9" customWidth="1"/>
    <col min="13577" max="13577" width="3.3984375" style="9" customWidth="1"/>
    <col min="13578" max="13578" width="6.8984375" style="9" customWidth="1"/>
    <col min="13579" max="13579" width="7.09765625" style="9" customWidth="1"/>
    <col min="13580" max="13580" width="6.09765625" style="9" customWidth="1"/>
    <col min="13581" max="13581" width="7" style="9" customWidth="1"/>
    <col min="13582" max="13582" width="7.59765625" style="9" customWidth="1"/>
    <col min="13583" max="13583" width="3.19921875" style="9" customWidth="1"/>
    <col min="13584" max="13584" width="7.19921875" style="9" customWidth="1"/>
    <col min="13585" max="13585" width="11.59765625" style="9" customWidth="1"/>
    <col min="13586" max="13587" width="11.19921875" style="9" customWidth="1"/>
    <col min="13588" max="13588" width="8.09765625" style="9" customWidth="1"/>
    <col min="13589" max="13589" width="5.8984375" style="9" customWidth="1"/>
    <col min="13590" max="13590" width="5" style="9" customWidth="1"/>
    <col min="13591" max="13591" width="8.3984375" style="9" customWidth="1"/>
    <col min="13592" max="13592" width="8.59765625" style="9" customWidth="1"/>
    <col min="13593" max="13593" width="6.3984375" style="9" customWidth="1"/>
    <col min="13594" max="13824" width="9" style="9"/>
    <col min="13825" max="13825" width="3.3984375" style="9" customWidth="1"/>
    <col min="13826" max="13826" width="5.3984375" style="9" customWidth="1"/>
    <col min="13827" max="13827" width="5.59765625" style="9" customWidth="1"/>
    <col min="13828" max="13828" width="6" style="9" customWidth="1"/>
    <col min="13829" max="13829" width="5.3984375" style="9" customWidth="1"/>
    <col min="13830" max="13830" width="10" style="9" customWidth="1"/>
    <col min="13831" max="13831" width="3.09765625" style="9" customWidth="1"/>
    <col min="13832" max="13832" width="3.69921875" style="9" customWidth="1"/>
    <col min="13833" max="13833" width="3.3984375" style="9" customWidth="1"/>
    <col min="13834" max="13834" width="6.8984375" style="9" customWidth="1"/>
    <col min="13835" max="13835" width="7.09765625" style="9" customWidth="1"/>
    <col min="13836" max="13836" width="6.09765625" style="9" customWidth="1"/>
    <col min="13837" max="13837" width="7" style="9" customWidth="1"/>
    <col min="13838" max="13838" width="7.59765625" style="9" customWidth="1"/>
    <col min="13839" max="13839" width="3.19921875" style="9" customWidth="1"/>
    <col min="13840" max="13840" width="7.19921875" style="9" customWidth="1"/>
    <col min="13841" max="13841" width="11.59765625" style="9" customWidth="1"/>
    <col min="13842" max="13843" width="11.19921875" style="9" customWidth="1"/>
    <col min="13844" max="13844" width="8.09765625" style="9" customWidth="1"/>
    <col min="13845" max="13845" width="5.8984375" style="9" customWidth="1"/>
    <col min="13846" max="13846" width="5" style="9" customWidth="1"/>
    <col min="13847" max="13847" width="8.3984375" style="9" customWidth="1"/>
    <col min="13848" max="13848" width="8.59765625" style="9" customWidth="1"/>
    <col min="13849" max="13849" width="6.3984375" style="9" customWidth="1"/>
    <col min="13850" max="14080" width="9" style="9"/>
    <col min="14081" max="14081" width="3.3984375" style="9" customWidth="1"/>
    <col min="14082" max="14082" width="5.3984375" style="9" customWidth="1"/>
    <col min="14083" max="14083" width="5.59765625" style="9" customWidth="1"/>
    <col min="14084" max="14084" width="6" style="9" customWidth="1"/>
    <col min="14085" max="14085" width="5.3984375" style="9" customWidth="1"/>
    <col min="14086" max="14086" width="10" style="9" customWidth="1"/>
    <col min="14087" max="14087" width="3.09765625" style="9" customWidth="1"/>
    <col min="14088" max="14088" width="3.69921875" style="9" customWidth="1"/>
    <col min="14089" max="14089" width="3.3984375" style="9" customWidth="1"/>
    <col min="14090" max="14090" width="6.8984375" style="9" customWidth="1"/>
    <col min="14091" max="14091" width="7.09765625" style="9" customWidth="1"/>
    <col min="14092" max="14092" width="6.09765625" style="9" customWidth="1"/>
    <col min="14093" max="14093" width="7" style="9" customWidth="1"/>
    <col min="14094" max="14094" width="7.59765625" style="9" customWidth="1"/>
    <col min="14095" max="14095" width="3.19921875" style="9" customWidth="1"/>
    <col min="14096" max="14096" width="7.19921875" style="9" customWidth="1"/>
    <col min="14097" max="14097" width="11.59765625" style="9" customWidth="1"/>
    <col min="14098" max="14099" width="11.19921875" style="9" customWidth="1"/>
    <col min="14100" max="14100" width="8.09765625" style="9" customWidth="1"/>
    <col min="14101" max="14101" width="5.8984375" style="9" customWidth="1"/>
    <col min="14102" max="14102" width="5" style="9" customWidth="1"/>
    <col min="14103" max="14103" width="8.3984375" style="9" customWidth="1"/>
    <col min="14104" max="14104" width="8.59765625" style="9" customWidth="1"/>
    <col min="14105" max="14105" width="6.3984375" style="9" customWidth="1"/>
    <col min="14106" max="14336" width="9" style="9"/>
    <col min="14337" max="14337" width="3.3984375" style="9" customWidth="1"/>
    <col min="14338" max="14338" width="5.3984375" style="9" customWidth="1"/>
    <col min="14339" max="14339" width="5.59765625" style="9" customWidth="1"/>
    <col min="14340" max="14340" width="6" style="9" customWidth="1"/>
    <col min="14341" max="14341" width="5.3984375" style="9" customWidth="1"/>
    <col min="14342" max="14342" width="10" style="9" customWidth="1"/>
    <col min="14343" max="14343" width="3.09765625" style="9" customWidth="1"/>
    <col min="14344" max="14344" width="3.69921875" style="9" customWidth="1"/>
    <col min="14345" max="14345" width="3.3984375" style="9" customWidth="1"/>
    <col min="14346" max="14346" width="6.8984375" style="9" customWidth="1"/>
    <col min="14347" max="14347" width="7.09765625" style="9" customWidth="1"/>
    <col min="14348" max="14348" width="6.09765625" style="9" customWidth="1"/>
    <col min="14349" max="14349" width="7" style="9" customWidth="1"/>
    <col min="14350" max="14350" width="7.59765625" style="9" customWidth="1"/>
    <col min="14351" max="14351" width="3.19921875" style="9" customWidth="1"/>
    <col min="14352" max="14352" width="7.19921875" style="9" customWidth="1"/>
    <col min="14353" max="14353" width="11.59765625" style="9" customWidth="1"/>
    <col min="14354" max="14355" width="11.19921875" style="9" customWidth="1"/>
    <col min="14356" max="14356" width="8.09765625" style="9" customWidth="1"/>
    <col min="14357" max="14357" width="5.8984375" style="9" customWidth="1"/>
    <col min="14358" max="14358" width="5" style="9" customWidth="1"/>
    <col min="14359" max="14359" width="8.3984375" style="9" customWidth="1"/>
    <col min="14360" max="14360" width="8.59765625" style="9" customWidth="1"/>
    <col min="14361" max="14361" width="6.3984375" style="9" customWidth="1"/>
    <col min="14362" max="14592" width="9" style="9"/>
    <col min="14593" max="14593" width="3.3984375" style="9" customWidth="1"/>
    <col min="14594" max="14594" width="5.3984375" style="9" customWidth="1"/>
    <col min="14595" max="14595" width="5.59765625" style="9" customWidth="1"/>
    <col min="14596" max="14596" width="6" style="9" customWidth="1"/>
    <col min="14597" max="14597" width="5.3984375" style="9" customWidth="1"/>
    <col min="14598" max="14598" width="10" style="9" customWidth="1"/>
    <col min="14599" max="14599" width="3.09765625" style="9" customWidth="1"/>
    <col min="14600" max="14600" width="3.69921875" style="9" customWidth="1"/>
    <col min="14601" max="14601" width="3.3984375" style="9" customWidth="1"/>
    <col min="14602" max="14602" width="6.8984375" style="9" customWidth="1"/>
    <col min="14603" max="14603" width="7.09765625" style="9" customWidth="1"/>
    <col min="14604" max="14604" width="6.09765625" style="9" customWidth="1"/>
    <col min="14605" max="14605" width="7" style="9" customWidth="1"/>
    <col min="14606" max="14606" width="7.59765625" style="9" customWidth="1"/>
    <col min="14607" max="14607" width="3.19921875" style="9" customWidth="1"/>
    <col min="14608" max="14608" width="7.19921875" style="9" customWidth="1"/>
    <col min="14609" max="14609" width="11.59765625" style="9" customWidth="1"/>
    <col min="14610" max="14611" width="11.19921875" style="9" customWidth="1"/>
    <col min="14612" max="14612" width="8.09765625" style="9" customWidth="1"/>
    <col min="14613" max="14613" width="5.8984375" style="9" customWidth="1"/>
    <col min="14614" max="14614" width="5" style="9" customWidth="1"/>
    <col min="14615" max="14615" width="8.3984375" style="9" customWidth="1"/>
    <col min="14616" max="14616" width="8.59765625" style="9" customWidth="1"/>
    <col min="14617" max="14617" width="6.3984375" style="9" customWidth="1"/>
    <col min="14618" max="14848" width="9" style="9"/>
    <col min="14849" max="14849" width="3.3984375" style="9" customWidth="1"/>
    <col min="14850" max="14850" width="5.3984375" style="9" customWidth="1"/>
    <col min="14851" max="14851" width="5.59765625" style="9" customWidth="1"/>
    <col min="14852" max="14852" width="6" style="9" customWidth="1"/>
    <col min="14853" max="14853" width="5.3984375" style="9" customWidth="1"/>
    <col min="14854" max="14854" width="10" style="9" customWidth="1"/>
    <col min="14855" max="14855" width="3.09765625" style="9" customWidth="1"/>
    <col min="14856" max="14856" width="3.69921875" style="9" customWidth="1"/>
    <col min="14857" max="14857" width="3.3984375" style="9" customWidth="1"/>
    <col min="14858" max="14858" width="6.8984375" style="9" customWidth="1"/>
    <col min="14859" max="14859" width="7.09765625" style="9" customWidth="1"/>
    <col min="14860" max="14860" width="6.09765625" style="9" customWidth="1"/>
    <col min="14861" max="14861" width="7" style="9" customWidth="1"/>
    <col min="14862" max="14862" width="7.59765625" style="9" customWidth="1"/>
    <col min="14863" max="14863" width="3.19921875" style="9" customWidth="1"/>
    <col min="14864" max="14864" width="7.19921875" style="9" customWidth="1"/>
    <col min="14865" max="14865" width="11.59765625" style="9" customWidth="1"/>
    <col min="14866" max="14867" width="11.19921875" style="9" customWidth="1"/>
    <col min="14868" max="14868" width="8.09765625" style="9" customWidth="1"/>
    <col min="14869" max="14869" width="5.8984375" style="9" customWidth="1"/>
    <col min="14870" max="14870" width="5" style="9" customWidth="1"/>
    <col min="14871" max="14871" width="8.3984375" style="9" customWidth="1"/>
    <col min="14872" max="14872" width="8.59765625" style="9" customWidth="1"/>
    <col min="14873" max="14873" width="6.3984375" style="9" customWidth="1"/>
    <col min="14874" max="15104" width="9" style="9"/>
    <col min="15105" max="15105" width="3.3984375" style="9" customWidth="1"/>
    <col min="15106" max="15106" width="5.3984375" style="9" customWidth="1"/>
    <col min="15107" max="15107" width="5.59765625" style="9" customWidth="1"/>
    <col min="15108" max="15108" width="6" style="9" customWidth="1"/>
    <col min="15109" max="15109" width="5.3984375" style="9" customWidth="1"/>
    <col min="15110" max="15110" width="10" style="9" customWidth="1"/>
    <col min="15111" max="15111" width="3.09765625" style="9" customWidth="1"/>
    <col min="15112" max="15112" width="3.69921875" style="9" customWidth="1"/>
    <col min="15113" max="15113" width="3.3984375" style="9" customWidth="1"/>
    <col min="15114" max="15114" width="6.8984375" style="9" customWidth="1"/>
    <col min="15115" max="15115" width="7.09765625" style="9" customWidth="1"/>
    <col min="15116" max="15116" width="6.09765625" style="9" customWidth="1"/>
    <col min="15117" max="15117" width="7" style="9" customWidth="1"/>
    <col min="15118" max="15118" width="7.59765625" style="9" customWidth="1"/>
    <col min="15119" max="15119" width="3.19921875" style="9" customWidth="1"/>
    <col min="15120" max="15120" width="7.19921875" style="9" customWidth="1"/>
    <col min="15121" max="15121" width="11.59765625" style="9" customWidth="1"/>
    <col min="15122" max="15123" width="11.19921875" style="9" customWidth="1"/>
    <col min="15124" max="15124" width="8.09765625" style="9" customWidth="1"/>
    <col min="15125" max="15125" width="5.8984375" style="9" customWidth="1"/>
    <col min="15126" max="15126" width="5" style="9" customWidth="1"/>
    <col min="15127" max="15127" width="8.3984375" style="9" customWidth="1"/>
    <col min="15128" max="15128" width="8.59765625" style="9" customWidth="1"/>
    <col min="15129" max="15129" width="6.3984375" style="9" customWidth="1"/>
    <col min="15130" max="15360" width="9" style="9"/>
    <col min="15361" max="15361" width="3.3984375" style="9" customWidth="1"/>
    <col min="15362" max="15362" width="5.3984375" style="9" customWidth="1"/>
    <col min="15363" max="15363" width="5.59765625" style="9" customWidth="1"/>
    <col min="15364" max="15364" width="6" style="9" customWidth="1"/>
    <col min="15365" max="15365" width="5.3984375" style="9" customWidth="1"/>
    <col min="15366" max="15366" width="10" style="9" customWidth="1"/>
    <col min="15367" max="15367" width="3.09765625" style="9" customWidth="1"/>
    <col min="15368" max="15368" width="3.69921875" style="9" customWidth="1"/>
    <col min="15369" max="15369" width="3.3984375" style="9" customWidth="1"/>
    <col min="15370" max="15370" width="6.8984375" style="9" customWidth="1"/>
    <col min="15371" max="15371" width="7.09765625" style="9" customWidth="1"/>
    <col min="15372" max="15372" width="6.09765625" style="9" customWidth="1"/>
    <col min="15373" max="15373" width="7" style="9" customWidth="1"/>
    <col min="15374" max="15374" width="7.59765625" style="9" customWidth="1"/>
    <col min="15375" max="15375" width="3.19921875" style="9" customWidth="1"/>
    <col min="15376" max="15376" width="7.19921875" style="9" customWidth="1"/>
    <col min="15377" max="15377" width="11.59765625" style="9" customWidth="1"/>
    <col min="15378" max="15379" width="11.19921875" style="9" customWidth="1"/>
    <col min="15380" max="15380" width="8.09765625" style="9" customWidth="1"/>
    <col min="15381" max="15381" width="5.8984375" style="9" customWidth="1"/>
    <col min="15382" max="15382" width="5" style="9" customWidth="1"/>
    <col min="15383" max="15383" width="8.3984375" style="9" customWidth="1"/>
    <col min="15384" max="15384" width="8.59765625" style="9" customWidth="1"/>
    <col min="15385" max="15385" width="6.3984375" style="9" customWidth="1"/>
    <col min="15386" max="15616" width="9" style="9"/>
    <col min="15617" max="15617" width="3.3984375" style="9" customWidth="1"/>
    <col min="15618" max="15618" width="5.3984375" style="9" customWidth="1"/>
    <col min="15619" max="15619" width="5.59765625" style="9" customWidth="1"/>
    <col min="15620" max="15620" width="6" style="9" customWidth="1"/>
    <col min="15621" max="15621" width="5.3984375" style="9" customWidth="1"/>
    <col min="15622" max="15622" width="10" style="9" customWidth="1"/>
    <col min="15623" max="15623" width="3.09765625" style="9" customWidth="1"/>
    <col min="15624" max="15624" width="3.69921875" style="9" customWidth="1"/>
    <col min="15625" max="15625" width="3.3984375" style="9" customWidth="1"/>
    <col min="15626" max="15626" width="6.8984375" style="9" customWidth="1"/>
    <col min="15627" max="15627" width="7.09765625" style="9" customWidth="1"/>
    <col min="15628" max="15628" width="6.09765625" style="9" customWidth="1"/>
    <col min="15629" max="15629" width="7" style="9" customWidth="1"/>
    <col min="15630" max="15630" width="7.59765625" style="9" customWidth="1"/>
    <col min="15631" max="15631" width="3.19921875" style="9" customWidth="1"/>
    <col min="15632" max="15632" width="7.19921875" style="9" customWidth="1"/>
    <col min="15633" max="15633" width="11.59765625" style="9" customWidth="1"/>
    <col min="15634" max="15635" width="11.19921875" style="9" customWidth="1"/>
    <col min="15636" max="15636" width="8.09765625" style="9" customWidth="1"/>
    <col min="15637" max="15637" width="5.8984375" style="9" customWidth="1"/>
    <col min="15638" max="15638" width="5" style="9" customWidth="1"/>
    <col min="15639" max="15639" width="8.3984375" style="9" customWidth="1"/>
    <col min="15640" max="15640" width="8.59765625" style="9" customWidth="1"/>
    <col min="15641" max="15641" width="6.3984375" style="9" customWidth="1"/>
    <col min="15642" max="15872" width="9" style="9"/>
    <col min="15873" max="15873" width="3.3984375" style="9" customWidth="1"/>
    <col min="15874" max="15874" width="5.3984375" style="9" customWidth="1"/>
    <col min="15875" max="15875" width="5.59765625" style="9" customWidth="1"/>
    <col min="15876" max="15876" width="6" style="9" customWidth="1"/>
    <col min="15877" max="15877" width="5.3984375" style="9" customWidth="1"/>
    <col min="15878" max="15878" width="10" style="9" customWidth="1"/>
    <col min="15879" max="15879" width="3.09765625" style="9" customWidth="1"/>
    <col min="15880" max="15880" width="3.69921875" style="9" customWidth="1"/>
    <col min="15881" max="15881" width="3.3984375" style="9" customWidth="1"/>
    <col min="15882" max="15882" width="6.8984375" style="9" customWidth="1"/>
    <col min="15883" max="15883" width="7.09765625" style="9" customWidth="1"/>
    <col min="15884" max="15884" width="6.09765625" style="9" customWidth="1"/>
    <col min="15885" max="15885" width="7" style="9" customWidth="1"/>
    <col min="15886" max="15886" width="7.59765625" style="9" customWidth="1"/>
    <col min="15887" max="15887" width="3.19921875" style="9" customWidth="1"/>
    <col min="15888" max="15888" width="7.19921875" style="9" customWidth="1"/>
    <col min="15889" max="15889" width="11.59765625" style="9" customWidth="1"/>
    <col min="15890" max="15891" width="11.19921875" style="9" customWidth="1"/>
    <col min="15892" max="15892" width="8.09765625" style="9" customWidth="1"/>
    <col min="15893" max="15893" width="5.8984375" style="9" customWidth="1"/>
    <col min="15894" max="15894" width="5" style="9" customWidth="1"/>
    <col min="15895" max="15895" width="8.3984375" style="9" customWidth="1"/>
    <col min="15896" max="15896" width="8.59765625" style="9" customWidth="1"/>
    <col min="15897" max="15897" width="6.3984375" style="9" customWidth="1"/>
    <col min="15898" max="16128" width="9" style="9"/>
    <col min="16129" max="16129" width="3.3984375" style="9" customWidth="1"/>
    <col min="16130" max="16130" width="5.3984375" style="9" customWidth="1"/>
    <col min="16131" max="16131" width="5.59765625" style="9" customWidth="1"/>
    <col min="16132" max="16132" width="6" style="9" customWidth="1"/>
    <col min="16133" max="16133" width="5.3984375" style="9" customWidth="1"/>
    <col min="16134" max="16134" width="10" style="9" customWidth="1"/>
    <col min="16135" max="16135" width="3.09765625" style="9" customWidth="1"/>
    <col min="16136" max="16136" width="3.69921875" style="9" customWidth="1"/>
    <col min="16137" max="16137" width="3.3984375" style="9" customWidth="1"/>
    <col min="16138" max="16138" width="6.8984375" style="9" customWidth="1"/>
    <col min="16139" max="16139" width="7.09765625" style="9" customWidth="1"/>
    <col min="16140" max="16140" width="6.09765625" style="9" customWidth="1"/>
    <col min="16141" max="16141" width="7" style="9" customWidth="1"/>
    <col min="16142" max="16142" width="7.59765625" style="9" customWidth="1"/>
    <col min="16143" max="16143" width="3.19921875" style="9" customWidth="1"/>
    <col min="16144" max="16144" width="7.19921875" style="9" customWidth="1"/>
    <col min="16145" max="16145" width="11.59765625" style="9" customWidth="1"/>
    <col min="16146" max="16147" width="11.19921875" style="9" customWidth="1"/>
    <col min="16148" max="16148" width="8.09765625" style="9" customWidth="1"/>
    <col min="16149" max="16149" width="5.8984375" style="9" customWidth="1"/>
    <col min="16150" max="16150" width="5" style="9" customWidth="1"/>
    <col min="16151" max="16151" width="8.3984375" style="9" customWidth="1"/>
    <col min="16152" max="16152" width="8.59765625" style="9" customWidth="1"/>
    <col min="16153" max="16153" width="6.3984375" style="9" customWidth="1"/>
    <col min="16154" max="16384" width="9" style="9"/>
  </cols>
  <sheetData>
    <row r="1" spans="1:25" s="2" customFormat="1" ht="28.8" x14ac:dyDescent="0.75">
      <c r="A1" s="1"/>
      <c r="J1" s="4" t="s">
        <v>490</v>
      </c>
      <c r="K1" s="4"/>
      <c r="L1" s="163"/>
      <c r="M1" s="163"/>
      <c r="N1" s="163"/>
      <c r="X1" s="164" t="s">
        <v>29</v>
      </c>
      <c r="Y1" s="163"/>
    </row>
    <row r="2" spans="1:25" s="1" customFormat="1" ht="23.4" x14ac:dyDescent="0.6">
      <c r="A2" s="163" t="s">
        <v>0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</row>
    <row r="3" spans="1:25" s="1" customFormat="1" ht="23.4" x14ac:dyDescent="0.6">
      <c r="A3" s="163" t="s">
        <v>30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</row>
    <row r="4" spans="1:25" s="1" customFormat="1" ht="23.4" x14ac:dyDescent="0.6">
      <c r="A4" s="68"/>
      <c r="B4" s="60" t="s">
        <v>64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1"/>
    </row>
    <row r="5" spans="1:25" x14ac:dyDescent="0.5">
      <c r="A5" s="165" t="s">
        <v>1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7"/>
      <c r="O5" s="168" t="s">
        <v>2</v>
      </c>
      <c r="P5" s="169"/>
      <c r="Q5" s="169"/>
      <c r="R5" s="169"/>
      <c r="S5" s="169"/>
      <c r="T5" s="169"/>
      <c r="U5" s="169"/>
      <c r="V5" s="169"/>
      <c r="W5" s="169"/>
      <c r="X5" s="169"/>
      <c r="Y5" s="170"/>
    </row>
    <row r="6" spans="1:25" x14ac:dyDescent="0.5">
      <c r="A6" s="171" t="s">
        <v>3</v>
      </c>
      <c r="B6" s="171" t="s">
        <v>4</v>
      </c>
      <c r="C6" s="174" t="s">
        <v>5</v>
      </c>
      <c r="D6" s="177" t="s">
        <v>6</v>
      </c>
      <c r="E6" s="177"/>
      <c r="F6" s="171" t="s">
        <v>7</v>
      </c>
      <c r="G6" s="178" t="s">
        <v>8</v>
      </c>
      <c r="H6" s="179"/>
      <c r="I6" s="180"/>
      <c r="J6" s="201" t="s">
        <v>9</v>
      </c>
      <c r="K6" s="202"/>
      <c r="L6" s="202"/>
      <c r="M6" s="202"/>
      <c r="N6" s="202"/>
      <c r="O6" s="171" t="s">
        <v>3</v>
      </c>
      <c r="P6" s="171" t="s">
        <v>10</v>
      </c>
      <c r="Q6" s="171" t="s">
        <v>11</v>
      </c>
      <c r="R6" s="171" t="s">
        <v>12</v>
      </c>
      <c r="S6" s="171" t="s">
        <v>13</v>
      </c>
      <c r="T6" s="195" t="s">
        <v>14</v>
      </c>
      <c r="U6" s="196"/>
      <c r="V6" s="196"/>
      <c r="W6" s="197"/>
      <c r="X6" s="171" t="s">
        <v>15</v>
      </c>
      <c r="Y6" s="198" t="s">
        <v>16</v>
      </c>
    </row>
    <row r="7" spans="1:25" x14ac:dyDescent="0.5">
      <c r="A7" s="172"/>
      <c r="B7" s="172"/>
      <c r="C7" s="175"/>
      <c r="D7" s="172" t="s">
        <v>17</v>
      </c>
      <c r="E7" s="172" t="s">
        <v>18</v>
      </c>
      <c r="F7" s="172"/>
      <c r="G7" s="184" t="s">
        <v>19</v>
      </c>
      <c r="H7" s="184" t="s">
        <v>20</v>
      </c>
      <c r="I7" s="184" t="s">
        <v>21</v>
      </c>
      <c r="J7" s="171" t="s">
        <v>22</v>
      </c>
      <c r="K7" s="171" t="s">
        <v>23</v>
      </c>
      <c r="L7" s="171" t="s">
        <v>24</v>
      </c>
      <c r="M7" s="171" t="s">
        <v>25</v>
      </c>
      <c r="N7" s="174" t="s">
        <v>26</v>
      </c>
      <c r="O7" s="172"/>
      <c r="P7" s="172"/>
      <c r="Q7" s="172"/>
      <c r="R7" s="172"/>
      <c r="S7" s="172"/>
      <c r="T7" s="189" t="s">
        <v>27</v>
      </c>
      <c r="U7" s="192" t="s">
        <v>23</v>
      </c>
      <c r="V7" s="171" t="s">
        <v>24</v>
      </c>
      <c r="W7" s="171" t="s">
        <v>28</v>
      </c>
      <c r="X7" s="172"/>
      <c r="Y7" s="199"/>
    </row>
    <row r="8" spans="1:25" x14ac:dyDescent="0.5">
      <c r="A8" s="172"/>
      <c r="B8" s="172"/>
      <c r="C8" s="175"/>
      <c r="D8" s="172"/>
      <c r="E8" s="172"/>
      <c r="F8" s="172"/>
      <c r="G8" s="185"/>
      <c r="H8" s="185"/>
      <c r="I8" s="185"/>
      <c r="J8" s="172"/>
      <c r="K8" s="172"/>
      <c r="L8" s="172"/>
      <c r="M8" s="172"/>
      <c r="N8" s="175"/>
      <c r="O8" s="172"/>
      <c r="P8" s="172"/>
      <c r="Q8" s="172"/>
      <c r="R8" s="172"/>
      <c r="S8" s="172"/>
      <c r="T8" s="190"/>
      <c r="U8" s="193"/>
      <c r="V8" s="172"/>
      <c r="W8" s="172"/>
      <c r="X8" s="172"/>
      <c r="Y8" s="199"/>
    </row>
    <row r="9" spans="1:25" x14ac:dyDescent="0.5">
      <c r="A9" s="173"/>
      <c r="B9" s="173"/>
      <c r="C9" s="176"/>
      <c r="D9" s="173"/>
      <c r="E9" s="173"/>
      <c r="F9" s="173"/>
      <c r="G9" s="186"/>
      <c r="H9" s="186"/>
      <c r="I9" s="186"/>
      <c r="J9" s="173"/>
      <c r="K9" s="173"/>
      <c r="L9" s="173"/>
      <c r="M9" s="173"/>
      <c r="N9" s="176"/>
      <c r="O9" s="173"/>
      <c r="P9" s="173"/>
      <c r="Q9" s="173"/>
      <c r="R9" s="173"/>
      <c r="S9" s="173"/>
      <c r="T9" s="191"/>
      <c r="U9" s="194"/>
      <c r="V9" s="173"/>
      <c r="W9" s="173"/>
      <c r="X9" s="173"/>
      <c r="Y9" s="200"/>
    </row>
    <row r="10" spans="1:25" x14ac:dyDescent="0.5">
      <c r="A10" s="13">
        <v>1</v>
      </c>
      <c r="B10" s="13" t="s">
        <v>123</v>
      </c>
      <c r="C10" s="13">
        <v>39840</v>
      </c>
      <c r="D10" s="13">
        <v>293</v>
      </c>
      <c r="E10" s="13">
        <v>3356</v>
      </c>
      <c r="F10" s="13" t="s">
        <v>64</v>
      </c>
      <c r="G10" s="13">
        <v>0</v>
      </c>
      <c r="H10" s="13">
        <v>2</v>
      </c>
      <c r="I10" s="13">
        <v>30</v>
      </c>
      <c r="J10" s="15"/>
      <c r="K10" s="15"/>
      <c r="L10" s="15"/>
      <c r="M10" s="15"/>
      <c r="N10" s="15"/>
      <c r="O10" s="13">
        <v>1</v>
      </c>
      <c r="P10" s="42" t="s">
        <v>566</v>
      </c>
      <c r="Q10" s="27"/>
      <c r="R10" s="27"/>
      <c r="S10" s="27"/>
      <c r="T10" s="27"/>
      <c r="U10" s="27"/>
      <c r="V10" s="27"/>
      <c r="W10" s="27"/>
      <c r="X10" s="13"/>
      <c r="Y10" s="18" t="s">
        <v>563</v>
      </c>
    </row>
    <row r="11" spans="1:25" x14ac:dyDescent="0.5">
      <c r="A11" s="17"/>
      <c r="B11" s="17" t="s">
        <v>123</v>
      </c>
      <c r="C11" s="17">
        <v>42102</v>
      </c>
      <c r="D11" s="17">
        <v>287</v>
      </c>
      <c r="E11" s="17">
        <v>3815</v>
      </c>
      <c r="F11" s="17" t="s">
        <v>64</v>
      </c>
      <c r="G11" s="17">
        <v>21</v>
      </c>
      <c r="H11" s="17">
        <v>1</v>
      </c>
      <c r="I11" s="17">
        <v>68</v>
      </c>
      <c r="J11" s="20" t="s">
        <v>1177</v>
      </c>
      <c r="K11" s="17"/>
      <c r="L11" s="17"/>
      <c r="M11" s="17"/>
      <c r="N11" s="17"/>
      <c r="O11" s="17"/>
      <c r="P11" s="21" t="s">
        <v>566</v>
      </c>
      <c r="Q11" s="17"/>
      <c r="R11" s="17"/>
      <c r="S11" s="17"/>
      <c r="T11" s="17"/>
      <c r="U11" s="17"/>
      <c r="V11" s="17"/>
      <c r="W11" s="17"/>
      <c r="X11" s="17"/>
      <c r="Y11" s="22"/>
    </row>
    <row r="12" spans="1:25" x14ac:dyDescent="0.5">
      <c r="A12" s="17">
        <v>2</v>
      </c>
      <c r="B12" s="17" t="s">
        <v>123</v>
      </c>
      <c r="C12" s="17">
        <v>35274</v>
      </c>
      <c r="D12" s="17">
        <v>168</v>
      </c>
      <c r="E12" s="17">
        <v>2431</v>
      </c>
      <c r="F12" s="17" t="s">
        <v>64</v>
      </c>
      <c r="G12" s="17">
        <v>7</v>
      </c>
      <c r="H12" s="17">
        <v>0</v>
      </c>
      <c r="I12" s="17">
        <v>4</v>
      </c>
      <c r="J12" s="20"/>
      <c r="K12" s="17"/>
      <c r="L12" s="17"/>
      <c r="M12" s="17"/>
      <c r="N12" s="17"/>
      <c r="O12" s="17">
        <v>2</v>
      </c>
      <c r="P12" s="21" t="s">
        <v>567</v>
      </c>
      <c r="Q12" s="17"/>
      <c r="R12" s="17"/>
      <c r="S12" s="17"/>
      <c r="T12" s="17"/>
      <c r="U12" s="17"/>
      <c r="V12" s="17"/>
      <c r="W12" s="17"/>
      <c r="X12" s="17"/>
      <c r="Y12" s="22" t="s">
        <v>561</v>
      </c>
    </row>
    <row r="13" spans="1:25" x14ac:dyDescent="0.5">
      <c r="A13" s="17"/>
      <c r="B13" s="17" t="s">
        <v>123</v>
      </c>
      <c r="C13" s="17">
        <v>32215</v>
      </c>
      <c r="D13" s="17">
        <v>152</v>
      </c>
      <c r="E13" s="17">
        <v>1139</v>
      </c>
      <c r="F13" s="17" t="s">
        <v>64</v>
      </c>
      <c r="G13" s="17">
        <v>2</v>
      </c>
      <c r="H13" s="17">
        <v>2</v>
      </c>
      <c r="I13" s="17">
        <v>70</v>
      </c>
      <c r="J13" s="20"/>
      <c r="K13" s="17"/>
      <c r="L13" s="17"/>
      <c r="M13" s="17"/>
      <c r="N13" s="17"/>
      <c r="O13" s="17"/>
      <c r="P13" s="21"/>
      <c r="Q13" s="17"/>
      <c r="R13" s="17"/>
      <c r="S13" s="17"/>
      <c r="T13" s="17"/>
      <c r="U13" s="17"/>
      <c r="V13" s="17"/>
      <c r="W13" s="17"/>
      <c r="X13" s="17"/>
      <c r="Y13" s="22"/>
    </row>
    <row r="14" spans="1:25" x14ac:dyDescent="0.5">
      <c r="A14" s="17">
        <v>3</v>
      </c>
      <c r="B14" s="17" t="s">
        <v>123</v>
      </c>
      <c r="C14" s="17">
        <v>23750</v>
      </c>
      <c r="D14" s="17">
        <v>43</v>
      </c>
      <c r="E14" s="17">
        <v>2041</v>
      </c>
      <c r="F14" s="17" t="s">
        <v>64</v>
      </c>
      <c r="G14" s="17">
        <v>5</v>
      </c>
      <c r="H14" s="17">
        <v>1</v>
      </c>
      <c r="I14" s="17">
        <v>42</v>
      </c>
      <c r="J14" s="20"/>
      <c r="K14" s="17"/>
      <c r="L14" s="17"/>
      <c r="M14" s="17"/>
      <c r="N14" s="17"/>
      <c r="O14" s="17">
        <v>3</v>
      </c>
      <c r="P14" s="21" t="s">
        <v>566</v>
      </c>
      <c r="Q14" s="17"/>
      <c r="R14" s="17"/>
      <c r="S14" s="17"/>
      <c r="T14" s="17"/>
      <c r="U14" s="17"/>
      <c r="V14" s="17"/>
      <c r="W14" s="17"/>
      <c r="X14" s="17"/>
      <c r="Y14" s="22" t="s">
        <v>558</v>
      </c>
    </row>
    <row r="15" spans="1:25" x14ac:dyDescent="0.5">
      <c r="A15" s="17">
        <v>4</v>
      </c>
      <c r="B15" s="17" t="s">
        <v>123</v>
      </c>
      <c r="C15" s="17">
        <v>17940</v>
      </c>
      <c r="D15" s="17">
        <v>43</v>
      </c>
      <c r="E15" s="17">
        <v>1427</v>
      </c>
      <c r="F15" s="17" t="s">
        <v>64</v>
      </c>
      <c r="G15" s="17">
        <v>40</v>
      </c>
      <c r="H15" s="17">
        <v>0</v>
      </c>
      <c r="I15" s="17">
        <v>98</v>
      </c>
      <c r="J15" s="20"/>
      <c r="K15" s="17"/>
      <c r="L15" s="17"/>
      <c r="M15" s="17"/>
      <c r="N15" s="17"/>
      <c r="O15" s="17">
        <v>4</v>
      </c>
      <c r="P15" s="21" t="s">
        <v>568</v>
      </c>
      <c r="Q15" s="17"/>
      <c r="R15" s="17"/>
      <c r="S15" s="17"/>
      <c r="T15" s="17"/>
      <c r="U15" s="17"/>
      <c r="V15" s="17"/>
      <c r="W15" s="17"/>
      <c r="X15" s="17"/>
      <c r="Y15" s="22" t="s">
        <v>557</v>
      </c>
    </row>
    <row r="16" spans="1:25" x14ac:dyDescent="0.5">
      <c r="A16" s="17">
        <v>5</v>
      </c>
      <c r="B16" s="17" t="s">
        <v>123</v>
      </c>
      <c r="C16" s="17">
        <v>39317</v>
      </c>
      <c r="D16" s="17">
        <v>251</v>
      </c>
      <c r="E16" s="17">
        <v>3076</v>
      </c>
      <c r="F16" s="17" t="s">
        <v>64</v>
      </c>
      <c r="G16" s="17">
        <v>3</v>
      </c>
      <c r="H16" s="17">
        <v>0</v>
      </c>
      <c r="I16" s="17">
        <v>30</v>
      </c>
      <c r="J16" s="20"/>
      <c r="K16" s="17"/>
      <c r="L16" s="17"/>
      <c r="M16" s="17"/>
      <c r="N16" s="17"/>
      <c r="O16" s="17">
        <v>5</v>
      </c>
      <c r="P16" s="21" t="s">
        <v>569</v>
      </c>
      <c r="Q16" s="17"/>
      <c r="R16" s="17"/>
      <c r="S16" s="17"/>
      <c r="T16" s="17"/>
      <c r="U16" s="17"/>
      <c r="V16" s="17"/>
      <c r="W16" s="17"/>
      <c r="X16" s="17"/>
      <c r="Y16" s="22" t="s">
        <v>552</v>
      </c>
    </row>
    <row r="17" spans="1:25" x14ac:dyDescent="0.5">
      <c r="A17" s="17"/>
      <c r="B17" s="17" t="s">
        <v>123</v>
      </c>
      <c r="C17" s="17">
        <v>2430</v>
      </c>
      <c r="D17" s="17">
        <v>167</v>
      </c>
      <c r="E17" s="17">
        <v>35273</v>
      </c>
      <c r="F17" s="17" t="s">
        <v>64</v>
      </c>
      <c r="G17" s="17">
        <v>10</v>
      </c>
      <c r="H17" s="17">
        <v>1</v>
      </c>
      <c r="I17" s="17">
        <v>38</v>
      </c>
      <c r="J17" s="20"/>
      <c r="K17" s="17"/>
      <c r="L17" s="17"/>
      <c r="M17" s="17"/>
      <c r="N17" s="17"/>
      <c r="O17" s="17"/>
      <c r="P17" s="21"/>
      <c r="Q17" s="17"/>
      <c r="R17" s="17"/>
      <c r="S17" s="17"/>
      <c r="T17" s="17"/>
      <c r="U17" s="17"/>
      <c r="V17" s="17"/>
      <c r="W17" s="17"/>
      <c r="X17" s="17"/>
      <c r="Y17" s="22"/>
    </row>
    <row r="18" spans="1:25" x14ac:dyDescent="0.5">
      <c r="A18" s="17">
        <v>6</v>
      </c>
      <c r="B18" s="17" t="s">
        <v>123</v>
      </c>
      <c r="C18" s="17">
        <v>27829</v>
      </c>
      <c r="D18" s="17">
        <v>7</v>
      </c>
      <c r="E18" s="17">
        <v>859</v>
      </c>
      <c r="F18" s="17" t="s">
        <v>64</v>
      </c>
      <c r="G18" s="17">
        <v>0</v>
      </c>
      <c r="H18" s="17">
        <v>0</v>
      </c>
      <c r="I18" s="17">
        <v>79</v>
      </c>
      <c r="J18" s="20"/>
      <c r="K18" s="17"/>
      <c r="L18" s="17"/>
      <c r="M18" s="17"/>
      <c r="N18" s="17"/>
      <c r="O18" s="17">
        <v>6</v>
      </c>
      <c r="P18" s="80" t="s">
        <v>570</v>
      </c>
      <c r="Q18" s="17"/>
      <c r="R18" s="17"/>
      <c r="S18" s="17"/>
      <c r="T18" s="17"/>
      <c r="U18" s="17"/>
      <c r="V18" s="17"/>
      <c r="W18" s="17"/>
      <c r="X18" s="17"/>
      <c r="Y18" s="22" t="s">
        <v>549</v>
      </c>
    </row>
    <row r="19" spans="1:25" x14ac:dyDescent="0.5">
      <c r="A19" s="17"/>
      <c r="B19" s="17" t="s">
        <v>123</v>
      </c>
      <c r="C19" s="17">
        <v>22354</v>
      </c>
      <c r="D19" s="17">
        <v>18</v>
      </c>
      <c r="E19" s="17">
        <v>1970</v>
      </c>
      <c r="F19" s="17" t="s">
        <v>64</v>
      </c>
      <c r="G19" s="17">
        <v>10</v>
      </c>
      <c r="H19" s="17">
        <v>1</v>
      </c>
      <c r="I19" s="17">
        <v>0</v>
      </c>
      <c r="J19" s="20"/>
      <c r="K19" s="17"/>
      <c r="L19" s="17"/>
      <c r="M19" s="17"/>
      <c r="N19" s="17"/>
      <c r="O19" s="17"/>
      <c r="P19" s="21"/>
      <c r="Q19" s="17"/>
      <c r="R19" s="17"/>
      <c r="S19" s="17"/>
      <c r="T19" s="17"/>
      <c r="U19" s="17"/>
      <c r="V19" s="17"/>
      <c r="W19" s="17"/>
      <c r="X19" s="17"/>
      <c r="Y19" s="22"/>
    </row>
    <row r="20" spans="1:25" x14ac:dyDescent="0.5">
      <c r="A20" s="17"/>
      <c r="B20" s="17" t="s">
        <v>123</v>
      </c>
      <c r="C20" s="17">
        <v>40201</v>
      </c>
      <c r="D20" s="17">
        <v>274</v>
      </c>
      <c r="E20" s="17">
        <v>3580</v>
      </c>
      <c r="F20" s="17" t="s">
        <v>64</v>
      </c>
      <c r="G20" s="17">
        <v>6</v>
      </c>
      <c r="H20" s="17">
        <v>3</v>
      </c>
      <c r="I20" s="17">
        <v>26</v>
      </c>
      <c r="J20" s="20"/>
      <c r="K20" s="17"/>
      <c r="L20" s="17"/>
      <c r="M20" s="17"/>
      <c r="N20" s="17"/>
      <c r="O20" s="17"/>
      <c r="P20" s="21"/>
      <c r="Q20" s="17"/>
      <c r="R20" s="17"/>
      <c r="S20" s="17"/>
      <c r="T20" s="17"/>
      <c r="U20" s="17"/>
      <c r="V20" s="17"/>
      <c r="W20" s="17"/>
      <c r="X20" s="17"/>
      <c r="Y20" s="22"/>
    </row>
    <row r="21" spans="1:25" x14ac:dyDescent="0.5">
      <c r="A21" s="17">
        <v>7</v>
      </c>
      <c r="B21" s="17" t="s">
        <v>128</v>
      </c>
      <c r="C21" s="17">
        <v>2479</v>
      </c>
      <c r="D21" s="17">
        <v>9</v>
      </c>
      <c r="E21" s="17"/>
      <c r="F21" s="17" t="s">
        <v>64</v>
      </c>
      <c r="G21" s="17">
        <v>19</v>
      </c>
      <c r="H21" s="17">
        <v>1</v>
      </c>
      <c r="I21" s="17">
        <v>0</v>
      </c>
      <c r="J21" s="20"/>
      <c r="K21" s="17"/>
      <c r="L21" s="17"/>
      <c r="M21" s="17"/>
      <c r="N21" s="17"/>
      <c r="O21" s="17">
        <v>7</v>
      </c>
      <c r="P21" s="21" t="s">
        <v>571</v>
      </c>
      <c r="Q21" s="17"/>
      <c r="R21" s="17"/>
      <c r="S21" s="17"/>
      <c r="T21" s="17"/>
      <c r="U21" s="17"/>
      <c r="V21" s="17"/>
      <c r="W21" s="17"/>
      <c r="X21" s="17"/>
      <c r="Y21" s="22" t="s">
        <v>548</v>
      </c>
    </row>
    <row r="22" spans="1:25" x14ac:dyDescent="0.5">
      <c r="A22" s="17"/>
      <c r="B22" s="17" t="s">
        <v>123</v>
      </c>
      <c r="C22" s="17">
        <v>39850</v>
      </c>
      <c r="D22" s="17">
        <v>304</v>
      </c>
      <c r="E22" s="17">
        <v>3366</v>
      </c>
      <c r="F22" s="17" t="s">
        <v>64</v>
      </c>
      <c r="G22" s="17">
        <v>3</v>
      </c>
      <c r="H22" s="17">
        <v>2</v>
      </c>
      <c r="I22" s="17">
        <v>1</v>
      </c>
      <c r="J22" s="20"/>
      <c r="K22" s="17"/>
      <c r="L22" s="17"/>
      <c r="M22" s="17"/>
      <c r="N22" s="17"/>
      <c r="O22" s="17"/>
      <c r="P22" s="21"/>
      <c r="Q22" s="17"/>
      <c r="R22" s="17"/>
      <c r="S22" s="17"/>
      <c r="T22" s="17"/>
      <c r="U22" s="17"/>
      <c r="V22" s="17"/>
      <c r="W22" s="17"/>
      <c r="X22" s="17"/>
      <c r="Y22" s="22"/>
    </row>
    <row r="23" spans="1:25" x14ac:dyDescent="0.5">
      <c r="A23" s="17">
        <v>8</v>
      </c>
      <c r="B23" s="17" t="s">
        <v>123</v>
      </c>
      <c r="C23" s="17">
        <v>39244</v>
      </c>
      <c r="D23" s="17">
        <v>303</v>
      </c>
      <c r="E23" s="17">
        <v>2996</v>
      </c>
      <c r="F23" s="17" t="s">
        <v>64</v>
      </c>
      <c r="G23" s="17">
        <v>0</v>
      </c>
      <c r="H23" s="17">
        <v>0</v>
      </c>
      <c r="I23" s="17">
        <v>74</v>
      </c>
      <c r="J23" s="20"/>
      <c r="K23" s="17"/>
      <c r="L23" s="17"/>
      <c r="M23" s="17"/>
      <c r="N23" s="17"/>
      <c r="O23" s="17">
        <v>8</v>
      </c>
      <c r="P23" s="21" t="s">
        <v>572</v>
      </c>
      <c r="Q23" s="17"/>
      <c r="R23" s="17"/>
      <c r="S23" s="17"/>
      <c r="T23" s="17"/>
      <c r="U23" s="17"/>
      <c r="V23" s="17"/>
      <c r="W23" s="17"/>
      <c r="X23" s="17"/>
      <c r="Y23" s="22" t="s">
        <v>544</v>
      </c>
    </row>
    <row r="24" spans="1:25" x14ac:dyDescent="0.5">
      <c r="A24" s="17">
        <v>9</v>
      </c>
      <c r="B24" s="17" t="s">
        <v>123</v>
      </c>
      <c r="C24" s="17">
        <v>45115</v>
      </c>
      <c r="D24" s="17">
        <v>441</v>
      </c>
      <c r="E24" s="17">
        <v>4259</v>
      </c>
      <c r="F24" s="17" t="s">
        <v>64</v>
      </c>
      <c r="G24" s="17">
        <v>2</v>
      </c>
      <c r="H24" s="17">
        <v>0</v>
      </c>
      <c r="I24" s="17">
        <v>0</v>
      </c>
      <c r="J24" s="20"/>
      <c r="K24" s="17"/>
      <c r="L24" s="17"/>
      <c r="M24" s="17"/>
      <c r="N24" s="17"/>
      <c r="O24" s="17">
        <v>9</v>
      </c>
      <c r="P24" s="21" t="s">
        <v>572</v>
      </c>
      <c r="Q24" s="17"/>
      <c r="R24" s="17"/>
      <c r="S24" s="17"/>
      <c r="T24" s="17"/>
      <c r="U24" s="17"/>
      <c r="V24" s="17"/>
      <c r="W24" s="17"/>
      <c r="X24" s="17"/>
      <c r="Y24" s="22" t="s">
        <v>543</v>
      </c>
    </row>
    <row r="25" spans="1:25" x14ac:dyDescent="0.5">
      <c r="A25" s="17">
        <v>10</v>
      </c>
      <c r="B25" s="17" t="s">
        <v>123</v>
      </c>
      <c r="C25" s="17">
        <v>19766</v>
      </c>
      <c r="D25" s="17">
        <v>75</v>
      </c>
      <c r="E25" s="17">
        <v>1800</v>
      </c>
      <c r="F25" s="17" t="s">
        <v>64</v>
      </c>
      <c r="G25" s="17">
        <v>33</v>
      </c>
      <c r="H25" s="17">
        <v>0</v>
      </c>
      <c r="I25" s="17">
        <v>80</v>
      </c>
      <c r="J25" s="20"/>
      <c r="K25" s="17"/>
      <c r="L25" s="17"/>
      <c r="M25" s="17"/>
      <c r="N25" s="17"/>
      <c r="O25" s="17">
        <v>10</v>
      </c>
      <c r="P25" s="21" t="s">
        <v>572</v>
      </c>
      <c r="Q25" s="17"/>
      <c r="R25" s="17"/>
      <c r="S25" s="17"/>
      <c r="T25" s="17"/>
      <c r="U25" s="17"/>
      <c r="V25" s="17"/>
      <c r="W25" s="17"/>
      <c r="X25" s="17"/>
      <c r="Y25" s="22" t="s">
        <v>541</v>
      </c>
    </row>
    <row r="26" spans="1:25" x14ac:dyDescent="0.5">
      <c r="A26" s="17">
        <v>11</v>
      </c>
      <c r="B26" s="17" t="s">
        <v>123</v>
      </c>
      <c r="C26" s="17">
        <v>27038</v>
      </c>
      <c r="D26" s="17">
        <v>57</v>
      </c>
      <c r="E26" s="17">
        <v>868</v>
      </c>
      <c r="F26" s="17" t="s">
        <v>64</v>
      </c>
      <c r="G26" s="17">
        <v>4</v>
      </c>
      <c r="H26" s="17">
        <v>0</v>
      </c>
      <c r="I26" s="17">
        <v>21</v>
      </c>
      <c r="J26" s="20"/>
      <c r="K26" s="17"/>
      <c r="L26" s="17"/>
      <c r="M26" s="17"/>
      <c r="N26" s="17"/>
      <c r="O26" s="17">
        <v>11</v>
      </c>
      <c r="P26" s="21" t="s">
        <v>573</v>
      </c>
      <c r="Q26" s="17"/>
      <c r="R26" s="17"/>
      <c r="S26" s="17"/>
      <c r="T26" s="17"/>
      <c r="U26" s="17"/>
      <c r="V26" s="17"/>
      <c r="W26" s="17"/>
      <c r="X26" s="17"/>
      <c r="Y26" s="22" t="s">
        <v>540</v>
      </c>
    </row>
    <row r="27" spans="1:25" x14ac:dyDescent="0.5">
      <c r="A27" s="17">
        <v>12</v>
      </c>
      <c r="B27" s="17" t="s">
        <v>128</v>
      </c>
      <c r="C27" s="17">
        <v>604</v>
      </c>
      <c r="D27" s="17">
        <v>326</v>
      </c>
      <c r="E27" s="17"/>
      <c r="F27" s="17" t="s">
        <v>64</v>
      </c>
      <c r="G27" s="17">
        <v>6</v>
      </c>
      <c r="H27" s="17">
        <v>3</v>
      </c>
      <c r="I27" s="17">
        <v>20</v>
      </c>
      <c r="J27" s="20"/>
      <c r="K27" s="17"/>
      <c r="L27" s="17"/>
      <c r="M27" s="17"/>
      <c r="N27" s="17"/>
      <c r="O27" s="17">
        <v>12</v>
      </c>
      <c r="P27" s="21" t="s">
        <v>573</v>
      </c>
      <c r="Q27" s="17"/>
      <c r="R27" s="17"/>
      <c r="S27" s="17"/>
      <c r="T27" s="17"/>
      <c r="U27" s="17"/>
      <c r="V27" s="17"/>
      <c r="W27" s="17"/>
      <c r="X27" s="17"/>
      <c r="Y27" s="22" t="s">
        <v>538</v>
      </c>
    </row>
    <row r="28" spans="1:25" x14ac:dyDescent="0.5">
      <c r="A28" s="17"/>
      <c r="B28" s="17" t="s">
        <v>128</v>
      </c>
      <c r="C28" s="17">
        <v>288</v>
      </c>
      <c r="D28" s="17">
        <v>19</v>
      </c>
      <c r="E28" s="17"/>
      <c r="F28" s="17" t="s">
        <v>64</v>
      </c>
      <c r="G28" s="17">
        <v>15</v>
      </c>
      <c r="H28" s="17">
        <v>2</v>
      </c>
      <c r="I28" s="17">
        <v>40</v>
      </c>
      <c r="J28" s="20"/>
      <c r="K28" s="17"/>
      <c r="L28" s="17"/>
      <c r="M28" s="17"/>
      <c r="N28" s="17"/>
      <c r="O28" s="17"/>
      <c r="P28" s="21"/>
      <c r="Q28" s="17"/>
      <c r="R28" s="17"/>
      <c r="S28" s="17"/>
      <c r="T28" s="17"/>
      <c r="U28" s="17"/>
      <c r="V28" s="17"/>
      <c r="W28" s="17"/>
      <c r="X28" s="17"/>
      <c r="Y28" s="22"/>
    </row>
    <row r="29" spans="1:25" x14ac:dyDescent="0.5">
      <c r="A29" s="17"/>
      <c r="B29" s="17" t="s">
        <v>123</v>
      </c>
      <c r="C29" s="17">
        <v>7216</v>
      </c>
      <c r="D29" s="17">
        <v>84</v>
      </c>
      <c r="E29" s="17">
        <v>230</v>
      </c>
      <c r="F29" s="17" t="s">
        <v>64</v>
      </c>
      <c r="G29" s="17">
        <v>0</v>
      </c>
      <c r="H29" s="17">
        <v>0</v>
      </c>
      <c r="I29" s="17">
        <v>63</v>
      </c>
      <c r="J29" s="20"/>
      <c r="K29" s="17"/>
      <c r="L29" s="17"/>
      <c r="M29" s="17"/>
      <c r="N29" s="17"/>
      <c r="O29" s="17"/>
      <c r="P29" s="21"/>
      <c r="Q29" s="17"/>
      <c r="R29" s="17"/>
      <c r="S29" s="17"/>
      <c r="T29" s="17"/>
      <c r="U29" s="17"/>
      <c r="V29" s="17"/>
      <c r="W29" s="17"/>
      <c r="X29" s="17"/>
      <c r="Y29" s="22"/>
    </row>
    <row r="30" spans="1:25" x14ac:dyDescent="0.5">
      <c r="A30" s="17">
        <v>13</v>
      </c>
      <c r="B30" s="17" t="s">
        <v>123</v>
      </c>
      <c r="C30" s="17">
        <v>33159</v>
      </c>
      <c r="D30" s="17">
        <v>52</v>
      </c>
      <c r="E30" s="17">
        <v>2154</v>
      </c>
      <c r="F30" s="17" t="s">
        <v>64</v>
      </c>
      <c r="G30" s="17">
        <v>22</v>
      </c>
      <c r="H30" s="17">
        <v>0</v>
      </c>
      <c r="I30" s="17">
        <v>0</v>
      </c>
      <c r="J30" s="20"/>
      <c r="K30" s="17"/>
      <c r="L30" s="17"/>
      <c r="M30" s="17"/>
      <c r="N30" s="17"/>
      <c r="O30" s="17">
        <v>13</v>
      </c>
      <c r="P30" s="21" t="s">
        <v>574</v>
      </c>
      <c r="Q30" s="17"/>
      <c r="R30" s="17"/>
      <c r="S30" s="17"/>
      <c r="T30" s="17"/>
      <c r="U30" s="17"/>
      <c r="V30" s="17"/>
      <c r="W30" s="17"/>
      <c r="X30" s="17"/>
      <c r="Y30" s="22" t="s">
        <v>537</v>
      </c>
    </row>
    <row r="31" spans="1:25" x14ac:dyDescent="0.5">
      <c r="A31" s="17"/>
      <c r="B31" s="17" t="s">
        <v>123</v>
      </c>
      <c r="C31" s="17">
        <v>40054</v>
      </c>
      <c r="D31" s="17">
        <v>122</v>
      </c>
      <c r="E31" s="17">
        <v>3352</v>
      </c>
      <c r="F31" s="17" t="s">
        <v>64</v>
      </c>
      <c r="G31" s="17">
        <v>0</v>
      </c>
      <c r="H31" s="17">
        <v>0</v>
      </c>
      <c r="I31" s="17">
        <v>71</v>
      </c>
      <c r="J31" s="20"/>
      <c r="K31" s="17"/>
      <c r="L31" s="17"/>
      <c r="M31" s="17"/>
      <c r="N31" s="17"/>
      <c r="O31" s="17"/>
      <c r="P31" s="21"/>
      <c r="Q31" s="17"/>
      <c r="R31" s="17"/>
      <c r="S31" s="17"/>
      <c r="T31" s="17"/>
      <c r="U31" s="17"/>
      <c r="V31" s="17"/>
      <c r="W31" s="17"/>
      <c r="X31" s="17"/>
      <c r="Y31" s="22"/>
    </row>
    <row r="32" spans="1:25" x14ac:dyDescent="0.5">
      <c r="A32" s="17"/>
      <c r="B32" s="17" t="s">
        <v>123</v>
      </c>
      <c r="C32" s="17">
        <v>35300</v>
      </c>
      <c r="D32" s="17">
        <v>354</v>
      </c>
      <c r="E32" s="17">
        <v>3059</v>
      </c>
      <c r="F32" s="17" t="s">
        <v>64</v>
      </c>
      <c r="G32" s="17">
        <v>0</v>
      </c>
      <c r="H32" s="17">
        <v>1</v>
      </c>
      <c r="I32" s="17">
        <v>39</v>
      </c>
      <c r="J32" s="20"/>
      <c r="K32" s="17"/>
      <c r="L32" s="17"/>
      <c r="M32" s="17"/>
      <c r="N32" s="17"/>
      <c r="O32" s="17"/>
      <c r="P32" s="21"/>
      <c r="Q32" s="17"/>
      <c r="R32" s="17"/>
      <c r="S32" s="17"/>
      <c r="T32" s="17"/>
      <c r="U32" s="17"/>
      <c r="V32" s="17"/>
      <c r="W32" s="17"/>
      <c r="X32" s="17"/>
      <c r="Y32" s="22"/>
    </row>
    <row r="33" spans="1:27" x14ac:dyDescent="0.5">
      <c r="A33" s="17"/>
      <c r="B33" s="17" t="s">
        <v>123</v>
      </c>
      <c r="C33" s="17">
        <v>33161</v>
      </c>
      <c r="D33" s="17">
        <v>18</v>
      </c>
      <c r="E33" s="17">
        <v>2169</v>
      </c>
      <c r="F33" s="17" t="s">
        <v>64</v>
      </c>
      <c r="G33" s="17">
        <v>0</v>
      </c>
      <c r="H33" s="17">
        <v>2</v>
      </c>
      <c r="I33" s="17">
        <v>77</v>
      </c>
      <c r="J33" s="20"/>
      <c r="K33" s="17"/>
      <c r="L33" s="17"/>
      <c r="M33" s="17"/>
      <c r="N33" s="17"/>
      <c r="O33" s="17"/>
      <c r="P33" s="21"/>
      <c r="Q33" s="17"/>
      <c r="R33" s="17"/>
      <c r="S33" s="17"/>
      <c r="T33" s="17"/>
      <c r="U33" s="17"/>
      <c r="V33" s="17"/>
      <c r="W33" s="17"/>
      <c r="X33" s="17"/>
      <c r="Y33" s="22"/>
    </row>
    <row r="34" spans="1:27" x14ac:dyDescent="0.5">
      <c r="A34" s="17"/>
      <c r="B34" s="17" t="s">
        <v>123</v>
      </c>
      <c r="C34" s="17">
        <v>39246</v>
      </c>
      <c r="D34" s="17">
        <v>305</v>
      </c>
      <c r="E34" s="17">
        <v>2998</v>
      </c>
      <c r="F34" s="17" t="s">
        <v>64</v>
      </c>
      <c r="G34" s="17">
        <v>0</v>
      </c>
      <c r="H34" s="17">
        <v>0</v>
      </c>
      <c r="I34" s="17">
        <v>62</v>
      </c>
      <c r="J34" s="20"/>
      <c r="K34" s="17"/>
      <c r="L34" s="17"/>
      <c r="M34" s="17"/>
      <c r="N34" s="17"/>
      <c r="O34" s="17"/>
      <c r="P34" s="21"/>
      <c r="Q34" s="17"/>
      <c r="R34" s="17"/>
      <c r="S34" s="17"/>
      <c r="T34" s="17"/>
      <c r="U34" s="17"/>
      <c r="V34" s="17"/>
      <c r="W34" s="17"/>
      <c r="X34" s="17"/>
      <c r="Y34" s="22"/>
    </row>
    <row r="35" spans="1:27" x14ac:dyDescent="0.5">
      <c r="A35" s="17"/>
      <c r="B35" s="17" t="s">
        <v>123</v>
      </c>
      <c r="C35" s="17">
        <v>39304</v>
      </c>
      <c r="D35" s="17">
        <v>358</v>
      </c>
      <c r="E35" s="17">
        <v>3063</v>
      </c>
      <c r="F35" s="17" t="s">
        <v>64</v>
      </c>
      <c r="G35" s="17">
        <v>0</v>
      </c>
      <c r="H35" s="17">
        <v>3</v>
      </c>
      <c r="I35" s="17">
        <v>4</v>
      </c>
      <c r="J35" s="20"/>
      <c r="K35" s="17"/>
      <c r="L35" s="17"/>
      <c r="M35" s="17"/>
      <c r="N35" s="17"/>
      <c r="O35" s="17"/>
      <c r="P35" s="21"/>
      <c r="Q35" s="17"/>
      <c r="R35" s="17"/>
      <c r="S35" s="17"/>
      <c r="T35" s="17"/>
      <c r="U35" s="17"/>
      <c r="V35" s="17"/>
      <c r="W35" s="17"/>
      <c r="X35" s="17"/>
      <c r="Y35" s="22"/>
    </row>
    <row r="36" spans="1:27" x14ac:dyDescent="0.5">
      <c r="A36" s="17"/>
      <c r="B36" s="17" t="s">
        <v>123</v>
      </c>
      <c r="C36" s="17">
        <v>38746</v>
      </c>
      <c r="D36" s="17">
        <v>239</v>
      </c>
      <c r="E36" s="17">
        <v>2862</v>
      </c>
      <c r="F36" s="17" t="s">
        <v>64</v>
      </c>
      <c r="G36" s="17">
        <v>4</v>
      </c>
      <c r="H36" s="17">
        <v>2</v>
      </c>
      <c r="I36" s="17">
        <v>22</v>
      </c>
      <c r="J36" s="20"/>
      <c r="K36" s="17"/>
      <c r="L36" s="17"/>
      <c r="M36" s="17"/>
      <c r="N36" s="17"/>
      <c r="O36" s="17"/>
      <c r="P36" s="21"/>
      <c r="Q36" s="17"/>
      <c r="R36" s="17"/>
      <c r="S36" s="17"/>
      <c r="T36" s="17"/>
      <c r="U36" s="17"/>
      <c r="V36" s="17"/>
      <c r="W36" s="17"/>
      <c r="X36" s="17"/>
      <c r="Y36" s="22"/>
    </row>
    <row r="37" spans="1:27" x14ac:dyDescent="0.5">
      <c r="A37" s="17"/>
      <c r="B37" s="17" t="s">
        <v>123</v>
      </c>
      <c r="C37" s="17">
        <v>39322</v>
      </c>
      <c r="D37" s="17">
        <v>96</v>
      </c>
      <c r="E37" s="17">
        <v>3081</v>
      </c>
      <c r="F37" s="17" t="s">
        <v>64</v>
      </c>
      <c r="G37" s="17">
        <v>3</v>
      </c>
      <c r="H37" s="17">
        <v>3</v>
      </c>
      <c r="I37" s="17">
        <v>26</v>
      </c>
      <c r="J37" s="20"/>
      <c r="K37" s="17"/>
      <c r="L37" s="17"/>
      <c r="M37" s="17"/>
      <c r="N37" s="17"/>
      <c r="O37" s="17"/>
      <c r="P37" s="21"/>
      <c r="Q37" s="17"/>
      <c r="R37" s="17"/>
      <c r="S37" s="17"/>
      <c r="T37" s="17"/>
      <c r="U37" s="17"/>
      <c r="V37" s="17"/>
      <c r="W37" s="17"/>
      <c r="X37" s="17"/>
      <c r="Y37" s="22"/>
    </row>
    <row r="38" spans="1:27" x14ac:dyDescent="0.5">
      <c r="A38" s="17">
        <v>14</v>
      </c>
      <c r="B38" s="82" t="s">
        <v>123</v>
      </c>
      <c r="C38" s="82">
        <v>24519</v>
      </c>
      <c r="D38" s="82">
        <v>4</v>
      </c>
      <c r="E38" s="82">
        <v>2054</v>
      </c>
      <c r="F38" s="82" t="s">
        <v>64</v>
      </c>
      <c r="G38" s="82">
        <v>24</v>
      </c>
      <c r="H38" s="82">
        <v>0</v>
      </c>
      <c r="I38" s="82">
        <v>50</v>
      </c>
      <c r="J38" s="94"/>
      <c r="K38" s="82"/>
      <c r="L38" s="82"/>
      <c r="M38" s="82"/>
      <c r="N38" s="82"/>
      <c r="O38" s="82">
        <v>14</v>
      </c>
      <c r="P38" s="95" t="s">
        <v>1189</v>
      </c>
      <c r="Q38" s="82"/>
      <c r="R38" s="82"/>
      <c r="S38" s="82"/>
      <c r="T38" s="82"/>
      <c r="U38" s="82"/>
      <c r="V38" s="82"/>
      <c r="W38" s="82"/>
      <c r="X38" s="82"/>
      <c r="Y38" s="96" t="s">
        <v>536</v>
      </c>
      <c r="Z38" s="81" t="s">
        <v>1186</v>
      </c>
      <c r="AA38" s="9" t="s">
        <v>1187</v>
      </c>
    </row>
    <row r="39" spans="1:27" x14ac:dyDescent="0.5">
      <c r="A39" s="17">
        <v>15</v>
      </c>
      <c r="B39" s="82" t="s">
        <v>123</v>
      </c>
      <c r="C39" s="82">
        <v>34944</v>
      </c>
      <c r="D39" s="82">
        <v>161</v>
      </c>
      <c r="E39" s="82">
        <v>2375</v>
      </c>
      <c r="F39" s="82" t="s">
        <v>64</v>
      </c>
      <c r="G39" s="82">
        <v>15</v>
      </c>
      <c r="H39" s="82">
        <v>1</v>
      </c>
      <c r="I39" s="82">
        <v>8</v>
      </c>
      <c r="J39" s="94"/>
      <c r="K39" s="82"/>
      <c r="L39" s="82"/>
      <c r="M39" s="82"/>
      <c r="N39" s="82"/>
      <c r="O39" s="82">
        <v>15</v>
      </c>
      <c r="P39" s="95" t="s">
        <v>1190</v>
      </c>
      <c r="Q39" s="82"/>
      <c r="R39" s="82"/>
      <c r="S39" s="82"/>
      <c r="T39" s="82"/>
      <c r="U39" s="82"/>
      <c r="V39" s="82"/>
      <c r="W39" s="82"/>
      <c r="X39" s="82"/>
      <c r="Y39" s="96" t="s">
        <v>533</v>
      </c>
      <c r="Z39" s="81" t="s">
        <v>1186</v>
      </c>
      <c r="AA39" s="9" t="s">
        <v>1188</v>
      </c>
    </row>
    <row r="40" spans="1:27" x14ac:dyDescent="0.5">
      <c r="A40" s="17"/>
      <c r="B40" s="17" t="s">
        <v>123</v>
      </c>
      <c r="C40" s="17">
        <v>34707</v>
      </c>
      <c r="D40" s="17">
        <v>214</v>
      </c>
      <c r="E40" s="17">
        <v>2308</v>
      </c>
      <c r="F40" s="17" t="s">
        <v>64</v>
      </c>
      <c r="G40" s="17">
        <v>6</v>
      </c>
      <c r="H40" s="17">
        <v>2</v>
      </c>
      <c r="I40" s="17">
        <v>77</v>
      </c>
      <c r="J40" s="20"/>
      <c r="K40" s="17"/>
      <c r="L40" s="17"/>
      <c r="M40" s="17"/>
      <c r="N40" s="17"/>
      <c r="O40" s="17"/>
      <c r="P40" s="21"/>
      <c r="Q40" s="17"/>
      <c r="R40" s="17"/>
      <c r="S40" s="17"/>
      <c r="T40" s="17"/>
      <c r="U40" s="17"/>
      <c r="V40" s="17"/>
      <c r="W40" s="17"/>
      <c r="X40" s="17"/>
      <c r="Y40" s="22"/>
    </row>
    <row r="41" spans="1:27" x14ac:dyDescent="0.5">
      <c r="A41" s="17">
        <v>16</v>
      </c>
      <c r="B41" s="17" t="s">
        <v>123</v>
      </c>
      <c r="C41" s="17">
        <v>7226</v>
      </c>
      <c r="D41" s="17">
        <v>91</v>
      </c>
      <c r="E41" s="17">
        <v>240</v>
      </c>
      <c r="F41" s="17" t="s">
        <v>64</v>
      </c>
      <c r="G41" s="17">
        <v>0</v>
      </c>
      <c r="H41" s="17">
        <v>0</v>
      </c>
      <c r="I41" s="17">
        <v>54</v>
      </c>
      <c r="J41" s="20"/>
      <c r="K41" s="17"/>
      <c r="L41" s="17"/>
      <c r="M41" s="17"/>
      <c r="N41" s="17"/>
      <c r="O41" s="17">
        <v>16</v>
      </c>
      <c r="P41" s="21" t="s">
        <v>575</v>
      </c>
      <c r="Q41" s="17"/>
      <c r="R41" s="17"/>
      <c r="S41" s="17"/>
      <c r="T41" s="17"/>
      <c r="U41" s="17"/>
      <c r="V41" s="17"/>
      <c r="W41" s="17"/>
      <c r="X41" s="17"/>
      <c r="Y41" s="22" t="s">
        <v>532</v>
      </c>
    </row>
    <row r="42" spans="1:27" x14ac:dyDescent="0.5">
      <c r="A42" s="17"/>
      <c r="B42" s="17" t="s">
        <v>123</v>
      </c>
      <c r="C42" s="17">
        <v>34868</v>
      </c>
      <c r="D42" s="17">
        <v>232</v>
      </c>
      <c r="E42" s="17">
        <v>2349</v>
      </c>
      <c r="F42" s="17" t="s">
        <v>64</v>
      </c>
      <c r="G42" s="17">
        <v>3</v>
      </c>
      <c r="H42" s="17">
        <v>3</v>
      </c>
      <c r="I42" s="17">
        <v>34</v>
      </c>
      <c r="J42" s="20"/>
      <c r="K42" s="17"/>
      <c r="L42" s="17"/>
      <c r="M42" s="17"/>
      <c r="N42" s="17"/>
      <c r="O42" s="17"/>
      <c r="P42" s="21"/>
      <c r="Q42" s="17"/>
      <c r="R42" s="17"/>
      <c r="S42" s="17"/>
      <c r="T42" s="17"/>
      <c r="U42" s="17"/>
      <c r="V42" s="17"/>
      <c r="W42" s="17"/>
      <c r="X42" s="17"/>
      <c r="Y42" s="22"/>
    </row>
    <row r="43" spans="1:27" x14ac:dyDescent="0.5">
      <c r="A43" s="17"/>
      <c r="B43" s="17" t="s">
        <v>123</v>
      </c>
      <c r="C43" s="17">
        <v>34881</v>
      </c>
      <c r="D43" s="17">
        <v>225</v>
      </c>
      <c r="E43" s="17">
        <v>2362</v>
      </c>
      <c r="F43" s="17" t="s">
        <v>64</v>
      </c>
      <c r="G43" s="17">
        <v>1</v>
      </c>
      <c r="H43" s="17">
        <v>0</v>
      </c>
      <c r="I43" s="17">
        <v>84</v>
      </c>
      <c r="J43" s="20"/>
      <c r="K43" s="17"/>
      <c r="L43" s="17"/>
      <c r="M43" s="17"/>
      <c r="N43" s="17"/>
      <c r="O43" s="17"/>
      <c r="P43" s="21"/>
      <c r="Q43" s="17"/>
      <c r="R43" s="17"/>
      <c r="S43" s="17"/>
      <c r="T43" s="17"/>
      <c r="U43" s="17"/>
      <c r="V43" s="17"/>
      <c r="W43" s="17"/>
      <c r="X43" s="17"/>
      <c r="Y43" s="22"/>
    </row>
    <row r="44" spans="1:27" x14ac:dyDescent="0.5">
      <c r="A44" s="17"/>
      <c r="B44" s="17" t="s">
        <v>997</v>
      </c>
      <c r="C44" s="17">
        <v>445</v>
      </c>
      <c r="D44" s="17">
        <v>284</v>
      </c>
      <c r="E44" s="17">
        <v>455</v>
      </c>
      <c r="F44" s="17"/>
      <c r="G44" s="17">
        <v>0</v>
      </c>
      <c r="H44" s="17">
        <v>0</v>
      </c>
      <c r="I44" s="17">
        <v>38</v>
      </c>
      <c r="J44" s="20"/>
      <c r="K44" s="17"/>
      <c r="L44" s="17"/>
      <c r="M44" s="17"/>
      <c r="N44" s="17"/>
      <c r="O44" s="17"/>
      <c r="P44" s="21"/>
      <c r="Q44" s="17"/>
      <c r="R44" s="17"/>
      <c r="S44" s="17"/>
      <c r="T44" s="17"/>
      <c r="U44" s="17"/>
      <c r="V44" s="17"/>
      <c r="W44" s="17"/>
      <c r="X44" s="17"/>
      <c r="Y44" s="22"/>
    </row>
    <row r="45" spans="1:27" x14ac:dyDescent="0.5">
      <c r="A45" s="17">
        <v>17</v>
      </c>
      <c r="B45" s="17" t="s">
        <v>123</v>
      </c>
      <c r="C45" s="17">
        <v>45320</v>
      </c>
      <c r="D45" s="17">
        <v>446</v>
      </c>
      <c r="E45" s="17">
        <v>4549</v>
      </c>
      <c r="F45" s="17" t="s">
        <v>64</v>
      </c>
      <c r="G45" s="17">
        <v>1</v>
      </c>
      <c r="H45" s="17">
        <v>0</v>
      </c>
      <c r="I45" s="17">
        <v>68</v>
      </c>
      <c r="J45" s="20"/>
      <c r="K45" s="17"/>
      <c r="L45" s="17"/>
      <c r="M45" s="17"/>
      <c r="N45" s="17"/>
      <c r="O45" s="17">
        <v>17</v>
      </c>
      <c r="P45" s="21" t="s">
        <v>576</v>
      </c>
      <c r="Q45" s="17"/>
      <c r="R45" s="17"/>
      <c r="S45" s="17"/>
      <c r="T45" s="17"/>
      <c r="U45" s="17"/>
      <c r="V45" s="17"/>
      <c r="W45" s="17"/>
      <c r="X45" s="17"/>
      <c r="Y45" s="22" t="s">
        <v>530</v>
      </c>
    </row>
    <row r="46" spans="1:27" x14ac:dyDescent="0.5">
      <c r="A46" s="17"/>
      <c r="B46" s="17" t="s">
        <v>123</v>
      </c>
      <c r="C46" s="17">
        <v>17925</v>
      </c>
      <c r="D46" s="17">
        <v>46</v>
      </c>
      <c r="E46" s="17">
        <v>1412</v>
      </c>
      <c r="F46" s="17" t="s">
        <v>64</v>
      </c>
      <c r="G46" s="17">
        <v>7</v>
      </c>
      <c r="H46" s="17">
        <v>2</v>
      </c>
      <c r="I46" s="17">
        <v>0</v>
      </c>
      <c r="J46" s="20"/>
      <c r="K46" s="17"/>
      <c r="L46" s="17"/>
      <c r="M46" s="17"/>
      <c r="N46" s="17"/>
      <c r="O46" s="17"/>
      <c r="P46" s="21"/>
      <c r="Q46" s="17"/>
      <c r="R46" s="17"/>
      <c r="S46" s="17"/>
      <c r="T46" s="17"/>
      <c r="U46" s="17"/>
      <c r="V46" s="17"/>
      <c r="W46" s="17"/>
      <c r="X46" s="17"/>
      <c r="Y46" s="22"/>
    </row>
    <row r="47" spans="1:27" x14ac:dyDescent="0.5">
      <c r="A47" s="17"/>
      <c r="B47" s="17" t="s">
        <v>123</v>
      </c>
      <c r="C47" s="17">
        <v>41979</v>
      </c>
      <c r="D47" s="17">
        <v>24</v>
      </c>
      <c r="E47" s="17">
        <v>37920</v>
      </c>
      <c r="F47" s="17"/>
      <c r="G47" s="17">
        <v>0</v>
      </c>
      <c r="H47" s="17">
        <v>0</v>
      </c>
      <c r="I47" s="17">
        <v>32</v>
      </c>
      <c r="J47" s="20"/>
      <c r="K47" s="17"/>
      <c r="L47" s="17"/>
      <c r="M47" s="17"/>
      <c r="N47" s="17"/>
      <c r="O47" s="17"/>
      <c r="P47" s="21"/>
      <c r="Q47" s="17"/>
      <c r="R47" s="17"/>
      <c r="S47" s="17"/>
      <c r="T47" s="17"/>
      <c r="U47" s="17"/>
      <c r="V47" s="17"/>
      <c r="W47" s="17"/>
      <c r="X47" s="17"/>
      <c r="Y47" s="22"/>
    </row>
    <row r="48" spans="1:27" x14ac:dyDescent="0.5">
      <c r="A48" s="17">
        <v>18</v>
      </c>
      <c r="B48" s="17" t="s">
        <v>123</v>
      </c>
      <c r="C48" s="17">
        <v>39545</v>
      </c>
      <c r="D48" s="17">
        <v>70</v>
      </c>
      <c r="E48" s="17">
        <v>3190</v>
      </c>
      <c r="F48" s="17" t="s">
        <v>64</v>
      </c>
      <c r="G48" s="17">
        <v>16</v>
      </c>
      <c r="H48" s="17">
        <v>3</v>
      </c>
      <c r="I48" s="17">
        <v>56</v>
      </c>
      <c r="J48" s="20"/>
      <c r="K48" s="17"/>
      <c r="L48" s="17"/>
      <c r="M48" s="17"/>
      <c r="N48" s="17"/>
      <c r="O48" s="17">
        <v>18</v>
      </c>
      <c r="P48" s="21" t="s">
        <v>574</v>
      </c>
      <c r="Q48" s="17"/>
      <c r="R48" s="17"/>
      <c r="S48" s="17"/>
      <c r="T48" s="17"/>
      <c r="U48" s="17"/>
      <c r="V48" s="17"/>
      <c r="W48" s="17"/>
      <c r="X48" s="17"/>
      <c r="Y48" s="22" t="s">
        <v>527</v>
      </c>
    </row>
    <row r="49" spans="1:25" x14ac:dyDescent="0.5">
      <c r="A49" s="17"/>
      <c r="B49" s="17" t="s">
        <v>123</v>
      </c>
      <c r="C49" s="17"/>
      <c r="D49" s="17">
        <v>21</v>
      </c>
      <c r="E49" s="17">
        <v>1182</v>
      </c>
      <c r="F49" s="17" t="s">
        <v>64</v>
      </c>
      <c r="G49" s="17">
        <v>4</v>
      </c>
      <c r="H49" s="17">
        <v>1</v>
      </c>
      <c r="I49" s="17">
        <v>29</v>
      </c>
      <c r="J49" s="20"/>
      <c r="K49" s="17"/>
      <c r="L49" s="17"/>
      <c r="M49" s="17"/>
      <c r="N49" s="17"/>
      <c r="O49" s="17"/>
      <c r="P49" s="21"/>
      <c r="Q49" s="17"/>
      <c r="R49" s="17"/>
      <c r="S49" s="17"/>
      <c r="T49" s="17"/>
      <c r="U49" s="17"/>
      <c r="V49" s="17"/>
      <c r="W49" s="17"/>
      <c r="X49" s="17"/>
      <c r="Y49" s="22"/>
    </row>
    <row r="50" spans="1:25" x14ac:dyDescent="0.5">
      <c r="A50" s="17">
        <v>19</v>
      </c>
      <c r="B50" s="17" t="s">
        <v>123</v>
      </c>
      <c r="C50" s="17">
        <v>39528</v>
      </c>
      <c r="D50" s="17">
        <v>100</v>
      </c>
      <c r="E50" s="17">
        <v>3173</v>
      </c>
      <c r="F50" s="17" t="s">
        <v>64</v>
      </c>
      <c r="G50" s="17">
        <v>13</v>
      </c>
      <c r="H50" s="17">
        <v>3</v>
      </c>
      <c r="I50" s="17">
        <v>5</v>
      </c>
      <c r="J50" s="20"/>
      <c r="K50" s="17"/>
      <c r="L50" s="17"/>
      <c r="M50" s="17"/>
      <c r="N50" s="17"/>
      <c r="O50" s="17">
        <v>19</v>
      </c>
      <c r="P50" s="21" t="s">
        <v>577</v>
      </c>
      <c r="Q50" s="17"/>
      <c r="R50" s="17"/>
      <c r="S50" s="17"/>
      <c r="T50" s="17"/>
      <c r="U50" s="17"/>
      <c r="V50" s="17"/>
      <c r="W50" s="17"/>
      <c r="X50" s="17"/>
      <c r="Y50" s="22" t="s">
        <v>525</v>
      </c>
    </row>
    <row r="51" spans="1:25" x14ac:dyDescent="0.5">
      <c r="A51" s="17"/>
      <c r="B51" s="17" t="s">
        <v>123</v>
      </c>
      <c r="C51" s="17">
        <v>39324</v>
      </c>
      <c r="D51" s="17">
        <v>98</v>
      </c>
      <c r="E51" s="17">
        <v>3082</v>
      </c>
      <c r="F51" s="17" t="s">
        <v>64</v>
      </c>
      <c r="G51" s="17">
        <v>13</v>
      </c>
      <c r="H51" s="17">
        <v>0</v>
      </c>
      <c r="I51" s="17">
        <v>10</v>
      </c>
      <c r="J51" s="20"/>
      <c r="K51" s="17"/>
      <c r="L51" s="17"/>
      <c r="M51" s="17"/>
      <c r="N51" s="17"/>
      <c r="O51" s="17"/>
      <c r="P51" s="21"/>
      <c r="Q51" s="17"/>
      <c r="R51" s="17"/>
      <c r="S51" s="17"/>
      <c r="T51" s="17"/>
      <c r="U51" s="17"/>
      <c r="V51" s="17"/>
      <c r="W51" s="17"/>
      <c r="X51" s="17"/>
      <c r="Y51" s="22"/>
    </row>
    <row r="52" spans="1:25" x14ac:dyDescent="0.5">
      <c r="A52" s="17"/>
      <c r="B52" s="17" t="s">
        <v>123</v>
      </c>
      <c r="C52" s="17">
        <v>27157</v>
      </c>
      <c r="D52" s="17">
        <v>163</v>
      </c>
      <c r="E52" s="17">
        <v>901</v>
      </c>
      <c r="F52" s="17" t="s">
        <v>64</v>
      </c>
      <c r="G52" s="17">
        <v>0</v>
      </c>
      <c r="H52" s="17">
        <v>1</v>
      </c>
      <c r="I52" s="17">
        <v>62</v>
      </c>
      <c r="J52" s="20"/>
      <c r="K52" s="17"/>
      <c r="L52" s="17"/>
      <c r="M52" s="17"/>
      <c r="N52" s="17"/>
      <c r="O52" s="17"/>
      <c r="P52" s="21"/>
      <c r="Q52" s="17"/>
      <c r="R52" s="17"/>
      <c r="S52" s="17"/>
      <c r="T52" s="17"/>
      <c r="U52" s="17"/>
      <c r="V52" s="17"/>
      <c r="W52" s="17"/>
      <c r="X52" s="17"/>
      <c r="Y52" s="22"/>
    </row>
    <row r="53" spans="1:25" x14ac:dyDescent="0.5">
      <c r="A53" s="17">
        <v>20</v>
      </c>
      <c r="B53" s="17" t="s">
        <v>123</v>
      </c>
      <c r="C53" s="17">
        <v>34957</v>
      </c>
      <c r="D53" s="17">
        <v>174</v>
      </c>
      <c r="E53" s="17">
        <v>2439</v>
      </c>
      <c r="F53" s="17" t="s">
        <v>64</v>
      </c>
      <c r="G53" s="17">
        <v>24</v>
      </c>
      <c r="H53" s="17">
        <v>2</v>
      </c>
      <c r="I53" s="17">
        <v>79</v>
      </c>
      <c r="J53" s="20"/>
      <c r="K53" s="17"/>
      <c r="L53" s="17"/>
      <c r="M53" s="17"/>
      <c r="N53" s="17"/>
      <c r="O53" s="17">
        <v>20</v>
      </c>
      <c r="P53" s="21" t="s">
        <v>578</v>
      </c>
      <c r="Q53" s="17"/>
      <c r="R53" s="17"/>
      <c r="S53" s="17"/>
      <c r="T53" s="17"/>
      <c r="U53" s="17"/>
      <c r="V53" s="17"/>
      <c r="W53" s="17"/>
      <c r="X53" s="17"/>
      <c r="Y53" s="22"/>
    </row>
    <row r="54" spans="1:25" x14ac:dyDescent="0.5">
      <c r="A54" s="17"/>
      <c r="B54" s="17" t="s">
        <v>123</v>
      </c>
      <c r="C54" s="17">
        <v>17929</v>
      </c>
      <c r="D54" s="17">
        <v>50</v>
      </c>
      <c r="E54" s="17">
        <v>1416</v>
      </c>
      <c r="F54" s="17" t="s">
        <v>64</v>
      </c>
      <c r="G54" s="17">
        <v>5</v>
      </c>
      <c r="H54" s="17">
        <v>2</v>
      </c>
      <c r="I54" s="17">
        <v>22</v>
      </c>
      <c r="J54" s="20"/>
      <c r="K54" s="17"/>
      <c r="L54" s="17"/>
      <c r="M54" s="17"/>
      <c r="N54" s="17"/>
      <c r="O54" s="17"/>
      <c r="P54" s="21"/>
      <c r="Q54" s="17"/>
      <c r="R54" s="17"/>
      <c r="S54" s="17"/>
      <c r="T54" s="17"/>
      <c r="U54" s="17"/>
      <c r="V54" s="17"/>
      <c r="W54" s="17"/>
      <c r="X54" s="17"/>
      <c r="Y54" s="22"/>
    </row>
    <row r="55" spans="1:25" x14ac:dyDescent="0.5">
      <c r="A55" s="17">
        <v>21</v>
      </c>
      <c r="B55" s="17" t="s">
        <v>123</v>
      </c>
      <c r="C55" s="17">
        <v>35276</v>
      </c>
      <c r="D55" s="17">
        <v>170</v>
      </c>
      <c r="E55" s="17">
        <v>2433</v>
      </c>
      <c r="F55" s="17" t="s">
        <v>64</v>
      </c>
      <c r="G55" s="17">
        <v>8</v>
      </c>
      <c r="H55" s="17">
        <v>0</v>
      </c>
      <c r="I55" s="17">
        <v>86</v>
      </c>
      <c r="J55" s="20"/>
      <c r="K55" s="17"/>
      <c r="L55" s="17"/>
      <c r="M55" s="17"/>
      <c r="N55" s="17"/>
      <c r="O55" s="17">
        <v>21</v>
      </c>
      <c r="P55" s="21" t="s">
        <v>579</v>
      </c>
      <c r="Q55" s="17"/>
      <c r="R55" s="17"/>
      <c r="S55" s="17"/>
      <c r="T55" s="17"/>
      <c r="U55" s="17"/>
      <c r="V55" s="17"/>
      <c r="W55" s="17"/>
      <c r="X55" s="17"/>
      <c r="Y55" s="22" t="s">
        <v>522</v>
      </c>
    </row>
    <row r="56" spans="1:25" x14ac:dyDescent="0.5">
      <c r="A56" s="17">
        <v>22</v>
      </c>
      <c r="B56" s="17" t="s">
        <v>123</v>
      </c>
      <c r="C56" s="17">
        <v>39314</v>
      </c>
      <c r="D56" s="17">
        <v>247</v>
      </c>
      <c r="E56" s="17">
        <v>3073</v>
      </c>
      <c r="F56" s="17" t="s">
        <v>64</v>
      </c>
      <c r="G56" s="17">
        <v>12</v>
      </c>
      <c r="H56" s="17">
        <v>0</v>
      </c>
      <c r="I56" s="17">
        <v>83</v>
      </c>
      <c r="J56" s="20"/>
      <c r="K56" s="17"/>
      <c r="L56" s="17"/>
      <c r="M56" s="17"/>
      <c r="N56" s="17"/>
      <c r="O56" s="17">
        <v>22</v>
      </c>
      <c r="P56" s="21" t="s">
        <v>580</v>
      </c>
      <c r="Q56" s="17"/>
      <c r="R56" s="17"/>
      <c r="S56" s="17"/>
      <c r="T56" s="17"/>
      <c r="U56" s="17"/>
      <c r="V56" s="17"/>
      <c r="W56" s="17"/>
      <c r="X56" s="17"/>
      <c r="Y56" s="22" t="s">
        <v>520</v>
      </c>
    </row>
    <row r="57" spans="1:25" x14ac:dyDescent="0.5">
      <c r="A57" s="17">
        <v>23</v>
      </c>
      <c r="B57" s="17" t="s">
        <v>123</v>
      </c>
      <c r="C57" s="17">
        <v>19757</v>
      </c>
      <c r="D57" s="17">
        <v>8</v>
      </c>
      <c r="E57" s="17">
        <v>1791</v>
      </c>
      <c r="F57" s="17" t="s">
        <v>64</v>
      </c>
      <c r="G57" s="17">
        <v>1</v>
      </c>
      <c r="H57" s="17">
        <v>1</v>
      </c>
      <c r="I57" s="17">
        <v>19</v>
      </c>
      <c r="J57" s="20"/>
      <c r="K57" s="17"/>
      <c r="L57" s="17"/>
      <c r="M57" s="17"/>
      <c r="N57" s="17"/>
      <c r="O57" s="17">
        <v>23</v>
      </c>
      <c r="P57" s="21" t="s">
        <v>581</v>
      </c>
      <c r="Q57" s="17"/>
      <c r="R57" s="17"/>
      <c r="S57" s="17"/>
      <c r="T57" s="17"/>
      <c r="U57" s="17"/>
      <c r="V57" s="17"/>
      <c r="W57" s="17"/>
      <c r="X57" s="17"/>
      <c r="Y57" s="22" t="s">
        <v>519</v>
      </c>
    </row>
    <row r="58" spans="1:25" x14ac:dyDescent="0.5">
      <c r="A58" s="17"/>
      <c r="B58" s="17" t="s">
        <v>123</v>
      </c>
      <c r="C58" s="17">
        <v>39891</v>
      </c>
      <c r="D58" s="17">
        <v>145</v>
      </c>
      <c r="E58" s="17">
        <v>3407</v>
      </c>
      <c r="F58" s="17" t="s">
        <v>64</v>
      </c>
      <c r="G58" s="17">
        <v>4</v>
      </c>
      <c r="H58" s="17">
        <v>3</v>
      </c>
      <c r="I58" s="17">
        <v>72</v>
      </c>
      <c r="J58" s="20"/>
      <c r="K58" s="17"/>
      <c r="L58" s="17"/>
      <c r="M58" s="17"/>
      <c r="N58" s="17"/>
      <c r="O58" s="17"/>
      <c r="P58" s="21"/>
      <c r="Q58" s="17"/>
      <c r="R58" s="17"/>
      <c r="S58" s="17"/>
      <c r="T58" s="17"/>
      <c r="U58" s="17"/>
      <c r="V58" s="17"/>
      <c r="W58" s="17"/>
      <c r="X58" s="17"/>
      <c r="Y58" s="22"/>
    </row>
    <row r="59" spans="1:25" x14ac:dyDescent="0.5">
      <c r="A59" s="17">
        <v>24</v>
      </c>
      <c r="B59" s="17" t="s">
        <v>128</v>
      </c>
      <c r="C59" s="17">
        <v>1017</v>
      </c>
      <c r="D59" s="17">
        <v>222</v>
      </c>
      <c r="E59" s="17">
        <v>5544</v>
      </c>
      <c r="F59" s="17" t="s">
        <v>64</v>
      </c>
      <c r="G59" s="17">
        <v>10</v>
      </c>
      <c r="H59" s="17">
        <v>1</v>
      </c>
      <c r="I59" s="17">
        <v>39</v>
      </c>
      <c r="J59" s="20"/>
      <c r="K59" s="17"/>
      <c r="L59" s="17"/>
      <c r="M59" s="17"/>
      <c r="N59" s="17"/>
      <c r="O59" s="17">
        <v>24</v>
      </c>
      <c r="P59" s="21" t="s">
        <v>582</v>
      </c>
      <c r="Q59" s="17"/>
      <c r="R59" s="17"/>
      <c r="S59" s="17"/>
      <c r="T59" s="17"/>
      <c r="U59" s="17"/>
      <c r="V59" s="17"/>
      <c r="W59" s="17"/>
      <c r="X59" s="17"/>
      <c r="Y59" s="22" t="s">
        <v>498</v>
      </c>
    </row>
    <row r="60" spans="1:25" x14ac:dyDescent="0.5">
      <c r="A60" s="17">
        <v>25</v>
      </c>
      <c r="B60" s="17" t="s">
        <v>128</v>
      </c>
      <c r="C60" s="17">
        <v>779</v>
      </c>
      <c r="D60" s="17">
        <v>381</v>
      </c>
      <c r="E60" s="17">
        <v>29</v>
      </c>
      <c r="F60" s="17" t="s">
        <v>64</v>
      </c>
      <c r="G60" s="17">
        <v>9</v>
      </c>
      <c r="H60" s="17">
        <v>2</v>
      </c>
      <c r="I60" s="17">
        <v>21</v>
      </c>
      <c r="J60" s="20"/>
      <c r="K60" s="17"/>
      <c r="L60" s="17"/>
      <c r="M60" s="17"/>
      <c r="N60" s="17"/>
      <c r="O60" s="17">
        <v>25</v>
      </c>
      <c r="P60" s="21" t="s">
        <v>583</v>
      </c>
      <c r="Q60" s="17"/>
      <c r="R60" s="17"/>
      <c r="S60" s="17"/>
      <c r="T60" s="17"/>
      <c r="U60" s="17"/>
      <c r="V60" s="17"/>
      <c r="W60" s="17"/>
      <c r="X60" s="17"/>
      <c r="Y60" s="22" t="s">
        <v>500</v>
      </c>
    </row>
    <row r="61" spans="1:25" x14ac:dyDescent="0.5">
      <c r="A61" s="17"/>
      <c r="B61" s="17" t="s">
        <v>128</v>
      </c>
      <c r="C61" s="17">
        <v>778</v>
      </c>
      <c r="D61" s="17">
        <v>380</v>
      </c>
      <c r="E61" s="17">
        <v>28</v>
      </c>
      <c r="F61" s="17" t="s">
        <v>64</v>
      </c>
      <c r="G61" s="17">
        <v>7</v>
      </c>
      <c r="H61" s="17">
        <v>0</v>
      </c>
      <c r="I61" s="17">
        <v>63</v>
      </c>
      <c r="J61" s="20"/>
      <c r="K61" s="17"/>
      <c r="L61" s="17"/>
      <c r="M61" s="17"/>
      <c r="N61" s="17"/>
      <c r="O61" s="17"/>
      <c r="P61" s="21"/>
      <c r="Q61" s="17"/>
      <c r="R61" s="17"/>
      <c r="S61" s="17"/>
      <c r="T61" s="17"/>
      <c r="U61" s="17"/>
      <c r="V61" s="17"/>
      <c r="W61" s="17"/>
      <c r="X61" s="17"/>
      <c r="Y61" s="22"/>
    </row>
    <row r="62" spans="1:25" x14ac:dyDescent="0.5">
      <c r="A62" s="17"/>
      <c r="B62" s="17" t="s">
        <v>128</v>
      </c>
      <c r="C62" s="17">
        <v>776</v>
      </c>
      <c r="D62" s="17">
        <v>378</v>
      </c>
      <c r="E62" s="17">
        <v>26</v>
      </c>
      <c r="F62" s="17" t="s">
        <v>64</v>
      </c>
      <c r="G62" s="17">
        <v>0</v>
      </c>
      <c r="H62" s="17">
        <v>1</v>
      </c>
      <c r="I62" s="17">
        <v>39</v>
      </c>
      <c r="J62" s="20"/>
      <c r="K62" s="17"/>
      <c r="L62" s="17"/>
      <c r="M62" s="17"/>
      <c r="N62" s="17"/>
      <c r="O62" s="17"/>
      <c r="P62" s="21"/>
      <c r="Q62" s="17"/>
      <c r="R62" s="17"/>
      <c r="S62" s="17"/>
      <c r="T62" s="17"/>
      <c r="U62" s="17"/>
      <c r="V62" s="17"/>
      <c r="W62" s="17"/>
      <c r="X62" s="17"/>
      <c r="Y62" s="22"/>
    </row>
    <row r="63" spans="1:25" x14ac:dyDescent="0.5">
      <c r="A63" s="17"/>
      <c r="B63" s="17" t="s">
        <v>123</v>
      </c>
      <c r="C63" s="17">
        <v>17917</v>
      </c>
      <c r="D63" s="17">
        <v>37</v>
      </c>
      <c r="E63" s="17">
        <v>1404</v>
      </c>
      <c r="F63" s="17" t="s">
        <v>64</v>
      </c>
      <c r="G63" s="17">
        <v>1</v>
      </c>
      <c r="H63" s="17">
        <v>2</v>
      </c>
      <c r="I63" s="17">
        <v>80</v>
      </c>
      <c r="J63" s="20"/>
      <c r="K63" s="17"/>
      <c r="L63" s="17"/>
      <c r="M63" s="17"/>
      <c r="N63" s="17"/>
      <c r="O63" s="17"/>
      <c r="P63" s="21"/>
      <c r="Q63" s="17"/>
      <c r="R63" s="17"/>
      <c r="S63" s="17"/>
      <c r="T63" s="17"/>
      <c r="U63" s="17"/>
      <c r="V63" s="17"/>
      <c r="W63" s="17"/>
      <c r="X63" s="17"/>
      <c r="Y63" s="22"/>
    </row>
    <row r="64" spans="1:25" x14ac:dyDescent="0.5">
      <c r="A64" s="17">
        <v>26</v>
      </c>
      <c r="B64" s="17" t="s">
        <v>123</v>
      </c>
      <c r="C64" s="17">
        <v>39179</v>
      </c>
      <c r="D64" s="17">
        <v>76</v>
      </c>
      <c r="E64" s="17">
        <v>2942</v>
      </c>
      <c r="F64" s="17" t="s">
        <v>64</v>
      </c>
      <c r="G64" s="17">
        <v>12</v>
      </c>
      <c r="H64" s="17">
        <v>0</v>
      </c>
      <c r="I64" s="17">
        <v>63</v>
      </c>
      <c r="J64" s="20"/>
      <c r="K64" s="17"/>
      <c r="L64" s="17"/>
      <c r="M64" s="17"/>
      <c r="N64" s="17"/>
      <c r="O64" s="17">
        <v>26</v>
      </c>
      <c r="P64" s="21" t="s">
        <v>584</v>
      </c>
      <c r="Q64" s="17"/>
      <c r="R64" s="17"/>
      <c r="S64" s="17"/>
      <c r="T64" s="17"/>
      <c r="U64" s="17"/>
      <c r="V64" s="17"/>
      <c r="W64" s="17"/>
      <c r="X64" s="17"/>
      <c r="Y64" s="22" t="s">
        <v>502</v>
      </c>
    </row>
    <row r="65" spans="1:26" x14ac:dyDescent="0.5">
      <c r="A65" s="17"/>
      <c r="B65" s="17" t="s">
        <v>123</v>
      </c>
      <c r="C65" s="17">
        <v>34883</v>
      </c>
      <c r="D65" s="17">
        <v>228</v>
      </c>
      <c r="E65" s="17">
        <v>2365</v>
      </c>
      <c r="F65" s="17" t="s">
        <v>64</v>
      </c>
      <c r="G65" s="17">
        <v>9</v>
      </c>
      <c r="H65" s="17">
        <v>3</v>
      </c>
      <c r="I65" s="17">
        <v>75</v>
      </c>
      <c r="J65" s="20"/>
      <c r="K65" s="17"/>
      <c r="L65" s="17"/>
      <c r="M65" s="17"/>
      <c r="N65" s="17"/>
      <c r="O65" s="17"/>
      <c r="P65" s="21"/>
      <c r="Q65" s="17"/>
      <c r="R65" s="17"/>
      <c r="S65" s="17"/>
      <c r="T65" s="17"/>
      <c r="U65" s="17"/>
      <c r="V65" s="17"/>
      <c r="W65" s="17"/>
      <c r="X65" s="17"/>
      <c r="Y65" s="22"/>
    </row>
    <row r="66" spans="1:26" x14ac:dyDescent="0.5">
      <c r="A66" s="17"/>
      <c r="B66" s="17" t="s">
        <v>123</v>
      </c>
      <c r="C66" s="17">
        <v>17923</v>
      </c>
      <c r="D66" s="17">
        <v>35</v>
      </c>
      <c r="E66" s="17">
        <v>1410</v>
      </c>
      <c r="F66" s="17" t="s">
        <v>64</v>
      </c>
      <c r="G66" s="17">
        <v>10</v>
      </c>
      <c r="H66" s="17">
        <v>3</v>
      </c>
      <c r="I66" s="17">
        <v>10</v>
      </c>
      <c r="J66" s="20"/>
      <c r="K66" s="17"/>
      <c r="L66" s="17"/>
      <c r="M66" s="17"/>
      <c r="N66" s="17"/>
      <c r="O66" s="17"/>
      <c r="P66" s="21"/>
      <c r="Q66" s="17"/>
      <c r="R66" s="17"/>
      <c r="S66" s="17"/>
      <c r="T66" s="17"/>
      <c r="U66" s="17"/>
      <c r="V66" s="17"/>
      <c r="W66" s="17"/>
      <c r="X66" s="17"/>
      <c r="Y66" s="22"/>
    </row>
    <row r="67" spans="1:26" x14ac:dyDescent="0.5">
      <c r="A67" s="17"/>
      <c r="B67" s="17" t="s">
        <v>123</v>
      </c>
      <c r="C67" s="17">
        <v>34941</v>
      </c>
      <c r="D67" s="17">
        <v>250</v>
      </c>
      <c r="E67" s="17">
        <v>2403</v>
      </c>
      <c r="F67" s="17" t="s">
        <v>64</v>
      </c>
      <c r="G67" s="17">
        <v>6</v>
      </c>
      <c r="H67" s="17">
        <v>1</v>
      </c>
      <c r="I67" s="17">
        <v>26</v>
      </c>
      <c r="J67" s="20"/>
      <c r="K67" s="17"/>
      <c r="L67" s="17"/>
      <c r="M67" s="17"/>
      <c r="N67" s="17"/>
      <c r="O67" s="17"/>
      <c r="P67" s="21"/>
      <c r="Q67" s="17"/>
      <c r="R67" s="17"/>
      <c r="S67" s="17"/>
      <c r="T67" s="17"/>
      <c r="U67" s="17"/>
      <c r="V67" s="17"/>
      <c r="W67" s="17"/>
      <c r="X67" s="17"/>
      <c r="Y67" s="22"/>
    </row>
    <row r="68" spans="1:26" x14ac:dyDescent="0.5">
      <c r="A68" s="17">
        <v>27</v>
      </c>
      <c r="B68" s="17" t="s">
        <v>123</v>
      </c>
      <c r="C68" s="17">
        <v>39178</v>
      </c>
      <c r="D68" s="17">
        <v>75</v>
      </c>
      <c r="E68" s="17">
        <v>2941</v>
      </c>
      <c r="F68" s="17" t="s">
        <v>64</v>
      </c>
      <c r="G68" s="17">
        <v>25</v>
      </c>
      <c r="H68" s="17">
        <v>0</v>
      </c>
      <c r="I68" s="17">
        <v>67</v>
      </c>
      <c r="J68" s="20"/>
      <c r="K68" s="17"/>
      <c r="L68" s="17"/>
      <c r="M68" s="17"/>
      <c r="N68" s="17"/>
      <c r="O68" s="17">
        <v>27</v>
      </c>
      <c r="P68" s="21" t="s">
        <v>584</v>
      </c>
      <c r="Q68" s="17"/>
      <c r="R68" s="17"/>
      <c r="S68" s="17"/>
      <c r="T68" s="17"/>
      <c r="U68" s="17"/>
      <c r="V68" s="17"/>
      <c r="W68" s="17"/>
      <c r="X68" s="17"/>
      <c r="Y68" s="22" t="s">
        <v>503</v>
      </c>
    </row>
    <row r="69" spans="1:26" x14ac:dyDescent="0.5">
      <c r="A69" s="17"/>
      <c r="B69" s="17" t="s">
        <v>123</v>
      </c>
      <c r="C69" s="17">
        <v>27242</v>
      </c>
      <c r="D69" s="17">
        <v>42</v>
      </c>
      <c r="E69" s="17">
        <v>926</v>
      </c>
      <c r="F69" s="17" t="s">
        <v>64</v>
      </c>
      <c r="G69" s="17">
        <v>22</v>
      </c>
      <c r="H69" s="17">
        <v>0</v>
      </c>
      <c r="I69" s="17">
        <v>89</v>
      </c>
      <c r="J69" s="20"/>
      <c r="K69" s="17"/>
      <c r="L69" s="17"/>
      <c r="M69" s="17"/>
      <c r="N69" s="17"/>
      <c r="O69" s="17"/>
      <c r="P69" s="21"/>
      <c r="Q69" s="17"/>
      <c r="R69" s="17"/>
      <c r="S69" s="17"/>
      <c r="T69" s="17"/>
      <c r="U69" s="17"/>
      <c r="V69" s="17"/>
      <c r="W69" s="17"/>
      <c r="X69" s="17"/>
      <c r="Y69" s="22"/>
    </row>
    <row r="70" spans="1:26" x14ac:dyDescent="0.5">
      <c r="A70" s="17"/>
      <c r="B70" s="17" t="s">
        <v>123</v>
      </c>
      <c r="C70" s="17">
        <v>39189</v>
      </c>
      <c r="D70" s="17">
        <v>77</v>
      </c>
      <c r="E70" s="17">
        <v>2952</v>
      </c>
      <c r="F70" s="17" t="s">
        <v>64</v>
      </c>
      <c r="G70" s="17">
        <v>8</v>
      </c>
      <c r="H70" s="17">
        <v>1</v>
      </c>
      <c r="I70" s="17">
        <v>40</v>
      </c>
      <c r="J70" s="20"/>
      <c r="K70" s="17"/>
      <c r="L70" s="17"/>
      <c r="M70" s="17"/>
      <c r="N70" s="17"/>
      <c r="O70" s="17"/>
      <c r="P70" s="21"/>
      <c r="Q70" s="17"/>
      <c r="R70" s="17"/>
      <c r="S70" s="17"/>
      <c r="T70" s="17"/>
      <c r="U70" s="17"/>
      <c r="V70" s="17"/>
      <c r="W70" s="17"/>
      <c r="X70" s="17"/>
      <c r="Y70" s="22"/>
    </row>
    <row r="71" spans="1:26" x14ac:dyDescent="0.5">
      <c r="A71" s="17">
        <v>28</v>
      </c>
      <c r="B71" s="17" t="s">
        <v>128</v>
      </c>
      <c r="C71" s="17">
        <v>2490</v>
      </c>
      <c r="D71" s="17">
        <v>20</v>
      </c>
      <c r="E71" s="17">
        <v>40</v>
      </c>
      <c r="F71" s="17" t="s">
        <v>64</v>
      </c>
      <c r="G71" s="17">
        <v>14</v>
      </c>
      <c r="H71" s="17">
        <v>1</v>
      </c>
      <c r="I71" s="17">
        <v>10</v>
      </c>
      <c r="J71" s="20"/>
      <c r="K71" s="17"/>
      <c r="L71" s="17"/>
      <c r="M71" s="17"/>
      <c r="N71" s="17"/>
      <c r="O71" s="17">
        <v>28</v>
      </c>
      <c r="P71" s="21" t="s">
        <v>585</v>
      </c>
      <c r="Q71" s="17"/>
      <c r="R71" s="17"/>
      <c r="S71" s="17"/>
      <c r="T71" s="17"/>
      <c r="U71" s="17"/>
      <c r="V71" s="17"/>
      <c r="W71" s="17"/>
      <c r="X71" s="17"/>
      <c r="Y71" s="22" t="s">
        <v>506</v>
      </c>
    </row>
    <row r="72" spans="1:26" x14ac:dyDescent="0.5">
      <c r="A72" s="17"/>
      <c r="B72" s="17" t="s">
        <v>123</v>
      </c>
      <c r="C72" s="17">
        <v>35263</v>
      </c>
      <c r="D72" s="17">
        <v>252</v>
      </c>
      <c r="E72" s="17">
        <v>2420</v>
      </c>
      <c r="F72" s="17" t="s">
        <v>64</v>
      </c>
      <c r="G72" s="17">
        <v>11</v>
      </c>
      <c r="H72" s="17">
        <v>2</v>
      </c>
      <c r="I72" s="17">
        <v>0</v>
      </c>
      <c r="J72" s="20"/>
      <c r="K72" s="17"/>
      <c r="L72" s="17"/>
      <c r="M72" s="17"/>
      <c r="N72" s="17"/>
      <c r="O72" s="17"/>
      <c r="P72" s="21"/>
      <c r="Q72" s="17"/>
      <c r="R72" s="17"/>
      <c r="S72" s="17"/>
      <c r="T72" s="17"/>
      <c r="U72" s="17"/>
      <c r="V72" s="17"/>
      <c r="W72" s="17"/>
      <c r="X72" s="17"/>
      <c r="Y72" s="22"/>
    </row>
    <row r="73" spans="1:26" x14ac:dyDescent="0.5">
      <c r="A73" s="17"/>
      <c r="B73" s="17" t="s">
        <v>123</v>
      </c>
      <c r="C73" s="17">
        <v>41974</v>
      </c>
      <c r="D73" s="17">
        <v>122</v>
      </c>
      <c r="E73" s="17">
        <v>3787</v>
      </c>
      <c r="F73" s="17" t="s">
        <v>64</v>
      </c>
      <c r="G73" s="17">
        <v>0</v>
      </c>
      <c r="H73" s="17">
        <v>0</v>
      </c>
      <c r="I73" s="17">
        <v>35</v>
      </c>
      <c r="J73" s="20"/>
      <c r="K73" s="17"/>
      <c r="L73" s="17"/>
      <c r="M73" s="17"/>
      <c r="N73" s="17"/>
      <c r="O73" s="17"/>
      <c r="P73" s="21"/>
      <c r="Q73" s="17"/>
      <c r="R73" s="17"/>
      <c r="S73" s="17"/>
      <c r="T73" s="17"/>
      <c r="U73" s="17"/>
      <c r="V73" s="17"/>
      <c r="W73" s="17"/>
      <c r="X73" s="17"/>
      <c r="Y73" s="22"/>
    </row>
    <row r="74" spans="1:26" x14ac:dyDescent="0.5">
      <c r="A74" s="17">
        <v>29</v>
      </c>
      <c r="B74" s="17" t="s">
        <v>123</v>
      </c>
      <c r="C74" s="17">
        <v>46931</v>
      </c>
      <c r="D74" s="17">
        <v>466</v>
      </c>
      <c r="E74" s="17">
        <v>4689</v>
      </c>
      <c r="F74" s="17" t="s">
        <v>64</v>
      </c>
      <c r="G74" s="17">
        <v>5</v>
      </c>
      <c r="H74" s="17">
        <v>1</v>
      </c>
      <c r="I74" s="17">
        <v>40</v>
      </c>
      <c r="J74" s="20"/>
      <c r="K74" s="17"/>
      <c r="L74" s="17"/>
      <c r="M74" s="17"/>
      <c r="N74" s="17"/>
      <c r="O74" s="17">
        <v>29</v>
      </c>
      <c r="P74" s="21" t="s">
        <v>586</v>
      </c>
      <c r="Q74" s="17"/>
      <c r="R74" s="17"/>
      <c r="S74" s="17"/>
      <c r="T74" s="17"/>
      <c r="U74" s="17"/>
      <c r="V74" s="17"/>
      <c r="W74" s="17"/>
      <c r="X74" s="17"/>
      <c r="Y74" s="22" t="s">
        <v>508</v>
      </c>
    </row>
    <row r="75" spans="1:26" x14ac:dyDescent="0.5">
      <c r="A75" s="17"/>
      <c r="B75" s="17" t="s">
        <v>123</v>
      </c>
      <c r="C75" s="17">
        <v>40695</v>
      </c>
      <c r="D75" s="17">
        <v>129</v>
      </c>
      <c r="E75" s="17">
        <v>3730</v>
      </c>
      <c r="F75" s="17" t="s">
        <v>64</v>
      </c>
      <c r="G75" s="17">
        <v>0</v>
      </c>
      <c r="H75" s="17">
        <v>0</v>
      </c>
      <c r="I75" s="17">
        <v>27</v>
      </c>
      <c r="J75" s="20"/>
      <c r="K75" s="17"/>
      <c r="L75" s="17"/>
      <c r="M75" s="17"/>
      <c r="N75" s="17"/>
      <c r="O75" s="17"/>
      <c r="P75" s="21"/>
      <c r="Q75" s="17"/>
      <c r="R75" s="17"/>
      <c r="S75" s="17"/>
      <c r="T75" s="17"/>
      <c r="U75" s="17"/>
      <c r="V75" s="17"/>
      <c r="W75" s="17"/>
      <c r="X75" s="17"/>
      <c r="Y75" s="22"/>
    </row>
    <row r="76" spans="1:26" x14ac:dyDescent="0.5">
      <c r="A76" s="17">
        <v>30</v>
      </c>
      <c r="B76" s="17" t="s">
        <v>123</v>
      </c>
      <c r="C76" s="17">
        <v>38825</v>
      </c>
      <c r="D76" s="17">
        <v>39</v>
      </c>
      <c r="E76" s="17">
        <v>1881</v>
      </c>
      <c r="F76" s="17" t="s">
        <v>64</v>
      </c>
      <c r="G76" s="17">
        <v>5</v>
      </c>
      <c r="H76" s="17">
        <v>1</v>
      </c>
      <c r="I76" s="17">
        <v>85</v>
      </c>
      <c r="J76" s="20"/>
      <c r="K76" s="17"/>
      <c r="L76" s="17"/>
      <c r="M76" s="17"/>
      <c r="N76" s="17"/>
      <c r="O76" s="17">
        <v>30</v>
      </c>
      <c r="P76" s="21" t="s">
        <v>587</v>
      </c>
      <c r="Q76" s="17"/>
      <c r="R76" s="17"/>
      <c r="S76" s="17"/>
      <c r="T76" s="17"/>
      <c r="U76" s="17"/>
      <c r="V76" s="17"/>
      <c r="W76" s="17"/>
      <c r="X76" s="17"/>
      <c r="Y76" s="22" t="s">
        <v>511</v>
      </c>
      <c r="Z76" s="9" t="s">
        <v>588</v>
      </c>
    </row>
    <row r="77" spans="1:26" x14ac:dyDescent="0.5">
      <c r="A77" s="82">
        <v>31</v>
      </c>
      <c r="B77" s="82" t="s">
        <v>123</v>
      </c>
      <c r="C77" s="82">
        <v>7253</v>
      </c>
      <c r="D77" s="82">
        <v>17</v>
      </c>
      <c r="E77" s="82">
        <v>267</v>
      </c>
      <c r="F77" s="82" t="s">
        <v>64</v>
      </c>
      <c r="G77" s="82">
        <v>0</v>
      </c>
      <c r="H77" s="82">
        <v>1</v>
      </c>
      <c r="I77" s="82">
        <v>38</v>
      </c>
      <c r="J77" s="94"/>
      <c r="K77" s="82"/>
      <c r="L77" s="82"/>
      <c r="M77" s="82"/>
      <c r="N77" s="82"/>
      <c r="O77" s="82">
        <v>31</v>
      </c>
      <c r="P77" s="95" t="s">
        <v>589</v>
      </c>
      <c r="Q77" s="82"/>
      <c r="R77" s="82"/>
      <c r="S77" s="82"/>
      <c r="T77" s="82"/>
      <c r="U77" s="82"/>
      <c r="V77" s="82"/>
      <c r="W77" s="82"/>
      <c r="X77" s="82"/>
      <c r="Y77" s="96" t="s">
        <v>1288</v>
      </c>
      <c r="Z77" s="81" t="s">
        <v>1157</v>
      </c>
    </row>
    <row r="78" spans="1:26" x14ac:dyDescent="0.5">
      <c r="A78" s="82"/>
      <c r="B78" s="82" t="s">
        <v>128</v>
      </c>
      <c r="C78" s="82">
        <v>204</v>
      </c>
      <c r="D78" s="82">
        <v>271</v>
      </c>
      <c r="E78" s="82">
        <v>4</v>
      </c>
      <c r="F78" s="82" t="s">
        <v>64</v>
      </c>
      <c r="G78" s="82">
        <v>14</v>
      </c>
      <c r="H78" s="82">
        <v>1</v>
      </c>
      <c r="I78" s="82">
        <v>60</v>
      </c>
      <c r="J78" s="94"/>
      <c r="K78" s="82"/>
      <c r="L78" s="82"/>
      <c r="M78" s="82"/>
      <c r="N78" s="82"/>
      <c r="O78" s="82"/>
      <c r="P78" s="95"/>
      <c r="Q78" s="82"/>
      <c r="R78" s="82"/>
      <c r="S78" s="82"/>
      <c r="T78" s="82"/>
      <c r="U78" s="82"/>
      <c r="V78" s="82"/>
      <c r="W78" s="82"/>
      <c r="X78" s="82"/>
      <c r="Y78" s="96"/>
    </row>
    <row r="79" spans="1:26" x14ac:dyDescent="0.5">
      <c r="A79" s="17">
        <v>32</v>
      </c>
      <c r="B79" s="17" t="s">
        <v>123</v>
      </c>
      <c r="C79" s="17">
        <v>33300</v>
      </c>
      <c r="D79" s="17">
        <v>200</v>
      </c>
      <c r="E79" s="17">
        <v>2162</v>
      </c>
      <c r="F79" s="17" t="s">
        <v>64</v>
      </c>
      <c r="G79" s="17">
        <v>6</v>
      </c>
      <c r="H79" s="17">
        <v>1</v>
      </c>
      <c r="I79" s="17">
        <v>53</v>
      </c>
      <c r="J79" s="20"/>
      <c r="K79" s="17"/>
      <c r="L79" s="17"/>
      <c r="M79" s="17"/>
      <c r="N79" s="17"/>
      <c r="O79" s="17">
        <v>32</v>
      </c>
      <c r="P79" s="21" t="s">
        <v>590</v>
      </c>
      <c r="Q79" s="17"/>
      <c r="R79" s="17"/>
      <c r="S79" s="17"/>
      <c r="T79" s="17"/>
      <c r="U79" s="17"/>
      <c r="V79" s="17"/>
      <c r="W79" s="17"/>
      <c r="X79" s="17"/>
      <c r="Y79" s="22" t="s">
        <v>514</v>
      </c>
    </row>
    <row r="80" spans="1:26" x14ac:dyDescent="0.5">
      <c r="A80" s="17"/>
      <c r="B80" s="17" t="s">
        <v>123</v>
      </c>
      <c r="C80" s="17">
        <v>41973</v>
      </c>
      <c r="D80" s="17">
        <v>121</v>
      </c>
      <c r="E80" s="17">
        <v>3786</v>
      </c>
      <c r="F80" s="17" t="s">
        <v>64</v>
      </c>
      <c r="G80" s="17">
        <v>0</v>
      </c>
      <c r="H80" s="17">
        <v>0</v>
      </c>
      <c r="I80" s="17">
        <v>43</v>
      </c>
      <c r="J80" s="20"/>
      <c r="K80" s="17"/>
      <c r="L80" s="17"/>
      <c r="M80" s="17"/>
      <c r="N80" s="17"/>
      <c r="O80" s="17"/>
      <c r="P80" s="21"/>
      <c r="Q80" s="17"/>
      <c r="R80" s="17"/>
      <c r="S80" s="17"/>
      <c r="T80" s="17"/>
      <c r="U80" s="17"/>
      <c r="V80" s="17"/>
      <c r="W80" s="17"/>
      <c r="X80" s="17"/>
      <c r="Y80" s="22"/>
    </row>
    <row r="81" spans="1:26" x14ac:dyDescent="0.5">
      <c r="A81" s="17">
        <v>33</v>
      </c>
      <c r="B81" s="17" t="s">
        <v>123</v>
      </c>
      <c r="C81" s="17">
        <v>17941</v>
      </c>
      <c r="D81" s="17">
        <v>51</v>
      </c>
      <c r="E81" s="17">
        <v>1428</v>
      </c>
      <c r="F81" s="17" t="s">
        <v>64</v>
      </c>
      <c r="G81" s="17">
        <v>25</v>
      </c>
      <c r="H81" s="17">
        <v>0</v>
      </c>
      <c r="I81" s="17">
        <v>4</v>
      </c>
      <c r="J81" s="20"/>
      <c r="K81" s="17"/>
      <c r="L81" s="17"/>
      <c r="M81" s="17"/>
      <c r="N81" s="17"/>
      <c r="O81" s="17">
        <v>33</v>
      </c>
      <c r="P81" s="21" t="s">
        <v>590</v>
      </c>
      <c r="Q81" s="17"/>
      <c r="R81" s="17"/>
      <c r="S81" s="17"/>
      <c r="T81" s="17"/>
      <c r="U81" s="17"/>
      <c r="V81" s="17"/>
      <c r="W81" s="17"/>
      <c r="X81" s="17"/>
      <c r="Y81" s="22" t="s">
        <v>591</v>
      </c>
    </row>
    <row r="82" spans="1:26" x14ac:dyDescent="0.5">
      <c r="A82" s="17">
        <v>34</v>
      </c>
      <c r="B82" s="17" t="s">
        <v>123</v>
      </c>
      <c r="C82" s="17">
        <v>39174</v>
      </c>
      <c r="D82" s="17">
        <v>72</v>
      </c>
      <c r="E82" s="17">
        <v>2937</v>
      </c>
      <c r="F82" s="17" t="s">
        <v>64</v>
      </c>
      <c r="G82" s="17">
        <v>14</v>
      </c>
      <c r="H82" s="17">
        <v>0</v>
      </c>
      <c r="I82" s="17">
        <v>1</v>
      </c>
      <c r="J82" s="20"/>
      <c r="K82" s="17"/>
      <c r="L82" s="17"/>
      <c r="M82" s="17"/>
      <c r="N82" s="17"/>
      <c r="O82" s="17">
        <v>34</v>
      </c>
      <c r="P82" s="21" t="s">
        <v>592</v>
      </c>
      <c r="Q82" s="17"/>
      <c r="R82" s="17"/>
      <c r="S82" s="17"/>
      <c r="T82" s="17"/>
      <c r="U82" s="17"/>
      <c r="V82" s="17"/>
      <c r="W82" s="17"/>
      <c r="X82" s="17"/>
      <c r="Y82" s="22" t="s">
        <v>515</v>
      </c>
    </row>
    <row r="83" spans="1:26" x14ac:dyDescent="0.5">
      <c r="A83" s="17"/>
      <c r="B83" s="17" t="s">
        <v>123</v>
      </c>
      <c r="C83" s="17">
        <v>39283</v>
      </c>
      <c r="D83" s="17">
        <v>341</v>
      </c>
      <c r="E83" s="17">
        <v>3042</v>
      </c>
      <c r="F83" s="17" t="s">
        <v>64</v>
      </c>
      <c r="G83" s="17">
        <v>0</v>
      </c>
      <c r="H83" s="17">
        <v>1</v>
      </c>
      <c r="I83" s="17">
        <v>31</v>
      </c>
      <c r="J83" s="20"/>
      <c r="K83" s="17"/>
      <c r="L83" s="17"/>
      <c r="M83" s="17"/>
      <c r="N83" s="17"/>
      <c r="O83" s="17"/>
      <c r="P83" s="21"/>
      <c r="Q83" s="17"/>
      <c r="R83" s="17"/>
      <c r="S83" s="17"/>
      <c r="T83" s="17"/>
      <c r="U83" s="17"/>
      <c r="V83" s="17"/>
      <c r="W83" s="17"/>
      <c r="X83" s="17"/>
      <c r="Y83" s="22"/>
    </row>
    <row r="84" spans="1:26" x14ac:dyDescent="0.5">
      <c r="A84" s="17">
        <v>35</v>
      </c>
      <c r="B84" s="17" t="s">
        <v>123</v>
      </c>
      <c r="C84" s="17">
        <v>21422</v>
      </c>
      <c r="D84" s="17">
        <v>3</v>
      </c>
      <c r="E84" s="17">
        <v>1852</v>
      </c>
      <c r="F84" s="17" t="s">
        <v>64</v>
      </c>
      <c r="G84" s="17">
        <v>8</v>
      </c>
      <c r="H84" s="17">
        <v>1</v>
      </c>
      <c r="I84" s="17">
        <v>34</v>
      </c>
      <c r="J84" s="20"/>
      <c r="K84" s="17"/>
      <c r="L84" s="17"/>
      <c r="M84" s="17"/>
      <c r="N84" s="17"/>
      <c r="O84" s="17">
        <v>35</v>
      </c>
      <c r="P84" s="21" t="s">
        <v>593</v>
      </c>
      <c r="Q84" s="17"/>
      <c r="R84" s="17"/>
      <c r="S84" s="17"/>
      <c r="T84" s="17"/>
      <c r="U84" s="17"/>
      <c r="V84" s="17"/>
      <c r="W84" s="17"/>
      <c r="X84" s="17"/>
      <c r="Y84" s="22" t="s">
        <v>517</v>
      </c>
    </row>
    <row r="85" spans="1:26" x14ac:dyDescent="0.5">
      <c r="A85" s="17"/>
      <c r="B85" s="17" t="s">
        <v>123</v>
      </c>
      <c r="C85" s="17">
        <v>39341</v>
      </c>
      <c r="D85" s="17">
        <v>79</v>
      </c>
      <c r="E85" s="17">
        <v>3100</v>
      </c>
      <c r="F85" s="17" t="s">
        <v>64</v>
      </c>
      <c r="G85" s="17">
        <v>2</v>
      </c>
      <c r="H85" s="17">
        <v>0</v>
      </c>
      <c r="I85" s="17">
        <v>98</v>
      </c>
      <c r="J85" s="20"/>
      <c r="K85" s="17"/>
      <c r="L85" s="17"/>
      <c r="M85" s="17"/>
      <c r="N85" s="17"/>
      <c r="O85" s="17"/>
      <c r="P85" s="21"/>
      <c r="Q85" s="17"/>
      <c r="R85" s="17"/>
      <c r="S85" s="17"/>
      <c r="T85" s="17"/>
      <c r="U85" s="17"/>
      <c r="V85" s="17"/>
      <c r="W85" s="17"/>
      <c r="X85" s="17"/>
      <c r="Y85" s="22"/>
    </row>
    <row r="86" spans="1:26" x14ac:dyDescent="0.5">
      <c r="A86" s="17"/>
      <c r="B86" s="17" t="s">
        <v>123</v>
      </c>
      <c r="C86" s="17">
        <v>13858</v>
      </c>
      <c r="D86" s="17">
        <v>129</v>
      </c>
      <c r="E86" s="17">
        <v>615</v>
      </c>
      <c r="F86" s="17" t="s">
        <v>64</v>
      </c>
      <c r="G86" s="17">
        <v>8</v>
      </c>
      <c r="H86" s="17">
        <v>0</v>
      </c>
      <c r="I86" s="17">
        <v>31</v>
      </c>
      <c r="J86" s="20"/>
      <c r="K86" s="17"/>
      <c r="L86" s="17"/>
      <c r="M86" s="17"/>
      <c r="N86" s="17"/>
      <c r="O86" s="17"/>
      <c r="P86" s="21"/>
      <c r="Q86" s="17"/>
      <c r="R86" s="17"/>
      <c r="S86" s="17"/>
      <c r="T86" s="17"/>
      <c r="U86" s="17"/>
      <c r="V86" s="17"/>
      <c r="W86" s="17"/>
      <c r="X86" s="17"/>
      <c r="Y86" s="22"/>
    </row>
    <row r="87" spans="1:26" x14ac:dyDescent="0.5">
      <c r="A87" s="17">
        <v>36</v>
      </c>
      <c r="B87" s="17" t="s">
        <v>123</v>
      </c>
      <c r="C87" s="17">
        <v>34959</v>
      </c>
      <c r="D87" s="17">
        <v>229</v>
      </c>
      <c r="E87" s="17">
        <v>2441</v>
      </c>
      <c r="F87" s="17" t="s">
        <v>64</v>
      </c>
      <c r="G87" s="17">
        <v>16</v>
      </c>
      <c r="H87" s="17">
        <v>1</v>
      </c>
      <c r="I87" s="17">
        <v>44</v>
      </c>
      <c r="J87" s="20"/>
      <c r="K87" s="17"/>
      <c r="L87" s="17"/>
      <c r="M87" s="17"/>
      <c r="N87" s="17"/>
      <c r="O87" s="17">
        <v>36</v>
      </c>
      <c r="P87" s="21" t="s">
        <v>594</v>
      </c>
      <c r="Q87" s="17"/>
      <c r="R87" s="17"/>
      <c r="S87" s="17"/>
      <c r="T87" s="17"/>
      <c r="U87" s="17"/>
      <c r="V87" s="17"/>
      <c r="W87" s="17"/>
      <c r="X87" s="17"/>
      <c r="Y87" s="22" t="s">
        <v>482</v>
      </c>
    </row>
    <row r="88" spans="1:26" x14ac:dyDescent="0.5">
      <c r="A88" s="17"/>
      <c r="B88" s="17" t="s">
        <v>123</v>
      </c>
      <c r="C88" s="17">
        <v>34958</v>
      </c>
      <c r="D88" s="17">
        <v>228</v>
      </c>
      <c r="E88" s="17">
        <v>2440</v>
      </c>
      <c r="F88" s="17" t="s">
        <v>64</v>
      </c>
      <c r="G88" s="17">
        <v>9</v>
      </c>
      <c r="H88" s="17">
        <v>2</v>
      </c>
      <c r="I88" s="17">
        <v>10</v>
      </c>
      <c r="J88" s="20"/>
      <c r="K88" s="17"/>
      <c r="L88" s="17"/>
      <c r="M88" s="17"/>
      <c r="N88" s="17"/>
      <c r="O88" s="17"/>
      <c r="P88" s="21"/>
      <c r="Q88" s="17"/>
      <c r="R88" s="17"/>
      <c r="S88" s="17"/>
      <c r="T88" s="17"/>
      <c r="U88" s="17"/>
      <c r="V88" s="17"/>
      <c r="W88" s="17"/>
      <c r="X88" s="17"/>
      <c r="Y88" s="22"/>
    </row>
    <row r="89" spans="1:26" x14ac:dyDescent="0.5">
      <c r="A89" s="17">
        <v>37</v>
      </c>
      <c r="B89" s="17" t="s">
        <v>123</v>
      </c>
      <c r="C89" s="17">
        <v>43659</v>
      </c>
      <c r="D89" s="17">
        <v>160</v>
      </c>
      <c r="E89" s="17">
        <v>4143</v>
      </c>
      <c r="F89" s="17" t="s">
        <v>64</v>
      </c>
      <c r="G89" s="17">
        <v>12</v>
      </c>
      <c r="H89" s="17">
        <v>1</v>
      </c>
      <c r="I89" s="17">
        <v>43</v>
      </c>
      <c r="J89" s="20"/>
      <c r="K89" s="17"/>
      <c r="L89" s="17"/>
      <c r="M89" s="17"/>
      <c r="N89" s="17"/>
      <c r="O89" s="17">
        <v>37</v>
      </c>
      <c r="P89" s="21" t="s">
        <v>595</v>
      </c>
      <c r="Q89" s="17"/>
      <c r="R89" s="17"/>
      <c r="S89" s="17"/>
      <c r="T89" s="17"/>
      <c r="U89" s="17"/>
      <c r="V89" s="17"/>
      <c r="W89" s="17"/>
      <c r="X89" s="17"/>
      <c r="Y89" s="22" t="s">
        <v>484</v>
      </c>
    </row>
    <row r="90" spans="1:26" x14ac:dyDescent="0.5">
      <c r="A90" s="17">
        <v>38</v>
      </c>
      <c r="B90" s="17" t="s">
        <v>123</v>
      </c>
      <c r="C90" s="17">
        <v>24518</v>
      </c>
      <c r="D90" s="17">
        <v>3</v>
      </c>
      <c r="E90" s="17">
        <v>2053</v>
      </c>
      <c r="F90" s="17" t="s">
        <v>64</v>
      </c>
      <c r="G90" s="17">
        <v>11</v>
      </c>
      <c r="H90" s="17">
        <v>1</v>
      </c>
      <c r="I90" s="17">
        <v>0</v>
      </c>
      <c r="J90" s="20"/>
      <c r="K90" s="17"/>
      <c r="L90" s="17"/>
      <c r="M90" s="17"/>
      <c r="N90" s="17"/>
      <c r="O90" s="17">
        <v>38</v>
      </c>
      <c r="P90" s="21" t="s">
        <v>842</v>
      </c>
      <c r="Q90" s="17"/>
      <c r="R90" s="17"/>
      <c r="S90" s="17"/>
      <c r="T90" s="17"/>
      <c r="U90" s="17"/>
      <c r="V90" s="17"/>
      <c r="W90" s="17"/>
      <c r="X90" s="17"/>
      <c r="Y90" s="22" t="s">
        <v>485</v>
      </c>
      <c r="Z90" s="9" t="s">
        <v>843</v>
      </c>
    </row>
    <row r="91" spans="1:26" x14ac:dyDescent="0.5">
      <c r="A91" s="17">
        <v>39</v>
      </c>
      <c r="B91" s="17" t="s">
        <v>123</v>
      </c>
      <c r="C91" s="17">
        <v>39177</v>
      </c>
      <c r="D91" s="17">
        <v>276</v>
      </c>
      <c r="E91" s="17">
        <v>2940</v>
      </c>
      <c r="F91" s="17" t="s">
        <v>64</v>
      </c>
      <c r="G91" s="17">
        <v>9</v>
      </c>
      <c r="H91" s="17">
        <v>0</v>
      </c>
      <c r="I91" s="17">
        <v>17</v>
      </c>
      <c r="J91" s="20"/>
      <c r="K91" s="17"/>
      <c r="L91" s="17"/>
      <c r="M91" s="17"/>
      <c r="N91" s="17"/>
      <c r="O91" s="17">
        <v>39</v>
      </c>
      <c r="P91" s="21" t="s">
        <v>596</v>
      </c>
      <c r="Q91" s="17"/>
      <c r="R91" s="17"/>
      <c r="S91" s="17"/>
      <c r="T91" s="17"/>
      <c r="U91" s="17"/>
      <c r="V91" s="17"/>
      <c r="W91" s="17"/>
      <c r="X91" s="17"/>
      <c r="Y91" s="22" t="s">
        <v>487</v>
      </c>
    </row>
    <row r="92" spans="1:26" x14ac:dyDescent="0.5">
      <c r="A92" s="17">
        <v>40</v>
      </c>
      <c r="B92" s="17" t="s">
        <v>123</v>
      </c>
      <c r="C92" s="17">
        <v>34889</v>
      </c>
      <c r="D92" s="17">
        <v>233</v>
      </c>
      <c r="E92" s="17">
        <v>2372</v>
      </c>
      <c r="F92" s="17" t="s">
        <v>64</v>
      </c>
      <c r="G92" s="17">
        <v>14</v>
      </c>
      <c r="H92" s="17">
        <v>3</v>
      </c>
      <c r="I92" s="17">
        <v>54</v>
      </c>
      <c r="J92" s="20"/>
      <c r="K92" s="17"/>
      <c r="L92" s="17"/>
      <c r="M92" s="17"/>
      <c r="N92" s="17"/>
      <c r="O92" s="17">
        <v>40</v>
      </c>
      <c r="P92" s="21" t="s">
        <v>596</v>
      </c>
      <c r="Q92" s="17"/>
      <c r="R92" s="17"/>
      <c r="S92" s="17"/>
      <c r="T92" s="17"/>
      <c r="U92" s="17"/>
      <c r="V92" s="17"/>
      <c r="W92" s="17"/>
      <c r="X92" s="17"/>
      <c r="Y92" s="22" t="s">
        <v>489</v>
      </c>
    </row>
    <row r="93" spans="1:26" x14ac:dyDescent="0.5">
      <c r="A93" s="17">
        <v>41</v>
      </c>
      <c r="B93" s="17" t="s">
        <v>123</v>
      </c>
      <c r="C93" s="17">
        <v>39172</v>
      </c>
      <c r="D93" s="17">
        <v>278</v>
      </c>
      <c r="E93" s="17">
        <v>2935</v>
      </c>
      <c r="F93" s="17" t="s">
        <v>64</v>
      </c>
      <c r="G93" s="17">
        <v>17</v>
      </c>
      <c r="H93" s="17">
        <v>0</v>
      </c>
      <c r="I93" s="17">
        <v>59</v>
      </c>
      <c r="J93" s="20"/>
      <c r="K93" s="17"/>
      <c r="L93" s="17"/>
      <c r="M93" s="17"/>
      <c r="N93" s="17"/>
      <c r="O93" s="17">
        <v>41</v>
      </c>
      <c r="P93" s="21" t="s">
        <v>597</v>
      </c>
      <c r="Q93" s="17"/>
      <c r="R93" s="17"/>
      <c r="S93" s="17"/>
      <c r="T93" s="17"/>
      <c r="U93" s="17"/>
      <c r="V93" s="17"/>
      <c r="W93" s="17"/>
      <c r="X93" s="17"/>
      <c r="Y93" s="22" t="s">
        <v>493</v>
      </c>
    </row>
    <row r="94" spans="1:26" x14ac:dyDescent="0.5">
      <c r="A94" s="17"/>
      <c r="B94" s="17" t="s">
        <v>123</v>
      </c>
      <c r="C94" s="17">
        <v>24521</v>
      </c>
      <c r="D94" s="17">
        <v>7</v>
      </c>
      <c r="E94" s="17">
        <v>2056</v>
      </c>
      <c r="F94" s="17" t="s">
        <v>64</v>
      </c>
      <c r="G94" s="17">
        <v>14</v>
      </c>
      <c r="H94" s="17">
        <v>3</v>
      </c>
      <c r="I94" s="17">
        <v>12</v>
      </c>
      <c r="J94" s="20"/>
      <c r="K94" s="17"/>
      <c r="L94" s="17"/>
      <c r="M94" s="17"/>
      <c r="N94" s="17"/>
      <c r="O94" s="17"/>
      <c r="P94" s="21"/>
      <c r="Q94" s="17"/>
      <c r="R94" s="17"/>
      <c r="S94" s="17"/>
      <c r="T94" s="17"/>
      <c r="U94" s="17"/>
      <c r="V94" s="17"/>
      <c r="W94" s="17"/>
      <c r="X94" s="17"/>
      <c r="Y94" s="22"/>
    </row>
    <row r="95" spans="1:26" x14ac:dyDescent="0.5">
      <c r="A95" s="17">
        <v>42</v>
      </c>
      <c r="B95" s="17" t="s">
        <v>123</v>
      </c>
      <c r="C95" s="17">
        <v>39173</v>
      </c>
      <c r="D95" s="17">
        <v>279</v>
      </c>
      <c r="E95" s="17">
        <v>2936</v>
      </c>
      <c r="F95" s="17" t="s">
        <v>64</v>
      </c>
      <c r="G95" s="17">
        <v>20</v>
      </c>
      <c r="H95" s="17">
        <v>1</v>
      </c>
      <c r="I95" s="17">
        <v>50</v>
      </c>
      <c r="J95" s="20"/>
      <c r="K95" s="17"/>
      <c r="L95" s="17"/>
      <c r="M95" s="17"/>
      <c r="N95" s="17"/>
      <c r="O95" s="17">
        <v>42</v>
      </c>
      <c r="P95" s="21" t="s">
        <v>598</v>
      </c>
      <c r="Q95" s="17"/>
      <c r="R95" s="17"/>
      <c r="S95" s="17"/>
      <c r="T95" s="17"/>
      <c r="U95" s="17"/>
      <c r="V95" s="17"/>
      <c r="W95" s="17"/>
      <c r="X95" s="17"/>
      <c r="Y95" s="22" t="s">
        <v>495</v>
      </c>
    </row>
    <row r="96" spans="1:26" x14ac:dyDescent="0.5">
      <c r="A96" s="17">
        <v>43</v>
      </c>
      <c r="B96" s="17" t="s">
        <v>123</v>
      </c>
      <c r="C96" s="17">
        <v>7244</v>
      </c>
      <c r="D96" s="17">
        <v>11</v>
      </c>
      <c r="E96" s="17">
        <v>258</v>
      </c>
      <c r="F96" s="17" t="s">
        <v>64</v>
      </c>
      <c r="G96" s="17">
        <v>0</v>
      </c>
      <c r="H96" s="17">
        <v>0</v>
      </c>
      <c r="I96" s="17">
        <v>71</v>
      </c>
      <c r="J96" s="20"/>
      <c r="K96" s="17"/>
      <c r="L96" s="17"/>
      <c r="M96" s="17"/>
      <c r="N96" s="17"/>
      <c r="O96" s="17">
        <v>43</v>
      </c>
      <c r="P96" s="21" t="s">
        <v>599</v>
      </c>
      <c r="Q96" s="17"/>
      <c r="R96" s="17"/>
      <c r="S96" s="17"/>
      <c r="T96" s="17"/>
      <c r="U96" s="17"/>
      <c r="V96" s="17" t="s">
        <v>844</v>
      </c>
      <c r="W96" s="17"/>
      <c r="X96" s="17"/>
      <c r="Y96" s="22" t="s">
        <v>496</v>
      </c>
    </row>
    <row r="97" spans="1:25" x14ac:dyDescent="0.5">
      <c r="A97" s="17"/>
      <c r="B97" s="17" t="s">
        <v>123</v>
      </c>
      <c r="C97" s="17">
        <v>34949</v>
      </c>
      <c r="D97" s="17">
        <v>232</v>
      </c>
      <c r="E97" s="17">
        <v>2381</v>
      </c>
      <c r="F97" s="17" t="s">
        <v>600</v>
      </c>
      <c r="G97" s="17">
        <v>21</v>
      </c>
      <c r="H97" s="17">
        <v>3</v>
      </c>
      <c r="I97" s="17">
        <v>8</v>
      </c>
      <c r="J97" s="20"/>
      <c r="K97" s="17"/>
      <c r="L97" s="17"/>
      <c r="M97" s="17"/>
      <c r="N97" s="17"/>
      <c r="O97" s="17"/>
      <c r="P97" s="21"/>
      <c r="Q97" s="17"/>
      <c r="R97" s="17"/>
      <c r="S97" s="17"/>
      <c r="T97" s="17"/>
      <c r="U97" s="17"/>
      <c r="V97" s="17" t="s">
        <v>844</v>
      </c>
      <c r="W97" s="17"/>
      <c r="X97" s="17"/>
      <c r="Y97" s="22"/>
    </row>
    <row r="98" spans="1:25" x14ac:dyDescent="0.5">
      <c r="A98" s="17">
        <v>44</v>
      </c>
      <c r="B98" s="17" t="s">
        <v>123</v>
      </c>
      <c r="C98" s="17">
        <v>39180</v>
      </c>
      <c r="D98" s="17">
        <v>84</v>
      </c>
      <c r="E98" s="17">
        <v>2943</v>
      </c>
      <c r="F98" s="17" t="s">
        <v>64</v>
      </c>
      <c r="G98" s="17">
        <v>13</v>
      </c>
      <c r="H98" s="17">
        <v>1</v>
      </c>
      <c r="I98" s="17">
        <v>1</v>
      </c>
      <c r="J98" s="20"/>
      <c r="K98" s="17"/>
      <c r="L98" s="17"/>
      <c r="M98" s="17"/>
      <c r="N98" s="17"/>
      <c r="O98" s="17">
        <v>44</v>
      </c>
      <c r="P98" s="21" t="s">
        <v>601</v>
      </c>
      <c r="Q98" s="17"/>
      <c r="R98" s="17"/>
      <c r="S98" s="17"/>
      <c r="T98" s="17"/>
      <c r="U98" s="17"/>
      <c r="V98" s="17"/>
      <c r="W98" s="17"/>
      <c r="X98" s="17"/>
      <c r="Y98" s="22" t="s">
        <v>379</v>
      </c>
    </row>
    <row r="99" spans="1:25" x14ac:dyDescent="0.5">
      <c r="A99" s="17"/>
      <c r="B99" s="17" t="s">
        <v>123</v>
      </c>
      <c r="C99" s="17">
        <v>39217</v>
      </c>
      <c r="D99" s="17">
        <v>92</v>
      </c>
      <c r="E99" s="17">
        <v>2969</v>
      </c>
      <c r="F99" s="17" t="s">
        <v>64</v>
      </c>
      <c r="G99" s="17">
        <v>37</v>
      </c>
      <c r="H99" s="17">
        <v>2</v>
      </c>
      <c r="I99" s="17">
        <v>11</v>
      </c>
      <c r="J99" s="20"/>
      <c r="K99" s="17"/>
      <c r="L99" s="17"/>
      <c r="M99" s="17"/>
      <c r="N99" s="17"/>
      <c r="O99" s="17"/>
      <c r="P99" s="21"/>
      <c r="Q99" s="17"/>
      <c r="R99" s="17"/>
      <c r="S99" s="17"/>
      <c r="T99" s="17"/>
      <c r="U99" s="17"/>
      <c r="V99" s="17"/>
      <c r="W99" s="17"/>
      <c r="X99" s="17"/>
      <c r="Y99" s="22"/>
    </row>
    <row r="100" spans="1:25" x14ac:dyDescent="0.5">
      <c r="A100" s="17">
        <v>45</v>
      </c>
      <c r="B100" s="17" t="s">
        <v>123</v>
      </c>
      <c r="C100" s="17">
        <v>39872</v>
      </c>
      <c r="D100" s="17">
        <v>378</v>
      </c>
      <c r="E100" s="17">
        <v>3388</v>
      </c>
      <c r="F100" s="17" t="s">
        <v>64</v>
      </c>
      <c r="G100" s="17">
        <v>8</v>
      </c>
      <c r="H100" s="17">
        <v>2</v>
      </c>
      <c r="I100" s="17">
        <v>55</v>
      </c>
      <c r="J100" s="20"/>
      <c r="K100" s="17"/>
      <c r="L100" s="17"/>
      <c r="M100" s="17"/>
      <c r="N100" s="17"/>
      <c r="O100" s="17">
        <v>45</v>
      </c>
      <c r="P100" s="21" t="s">
        <v>602</v>
      </c>
      <c r="Q100" s="17"/>
      <c r="R100" s="17"/>
      <c r="S100" s="17"/>
      <c r="T100" s="17"/>
      <c r="U100" s="17"/>
      <c r="V100" s="17"/>
      <c r="W100" s="17"/>
      <c r="X100" s="17"/>
      <c r="Y100" s="22" t="s">
        <v>381</v>
      </c>
    </row>
    <row r="101" spans="1:25" x14ac:dyDescent="0.5">
      <c r="A101" s="17">
        <v>46</v>
      </c>
      <c r="B101" s="17" t="s">
        <v>123</v>
      </c>
      <c r="C101" s="17">
        <v>39871</v>
      </c>
      <c r="D101" s="17">
        <v>377</v>
      </c>
      <c r="E101" s="17">
        <v>3387</v>
      </c>
      <c r="F101" s="17" t="s">
        <v>64</v>
      </c>
      <c r="G101" s="17">
        <v>12</v>
      </c>
      <c r="H101" s="17">
        <v>1</v>
      </c>
      <c r="I101" s="17">
        <v>66</v>
      </c>
      <c r="J101" s="20"/>
      <c r="K101" s="17"/>
      <c r="L101" s="17"/>
      <c r="M101" s="17"/>
      <c r="N101" s="17"/>
      <c r="O101" s="17">
        <v>46</v>
      </c>
      <c r="P101" s="21" t="s">
        <v>602</v>
      </c>
      <c r="Q101" s="17"/>
      <c r="R101" s="17"/>
      <c r="S101" s="17"/>
      <c r="T101" s="17"/>
      <c r="U101" s="17"/>
      <c r="V101" s="17"/>
      <c r="W101" s="17"/>
      <c r="X101" s="17"/>
      <c r="Y101" s="22" t="s">
        <v>383</v>
      </c>
    </row>
    <row r="102" spans="1:25" x14ac:dyDescent="0.5">
      <c r="A102" s="17">
        <v>47</v>
      </c>
      <c r="B102" s="17" t="s">
        <v>128</v>
      </c>
      <c r="C102" s="17">
        <v>800</v>
      </c>
      <c r="D102" s="17">
        <v>108</v>
      </c>
      <c r="E102" s="17">
        <v>100</v>
      </c>
      <c r="F102" s="17" t="s">
        <v>64</v>
      </c>
      <c r="G102" s="17">
        <v>11</v>
      </c>
      <c r="H102" s="17">
        <v>2</v>
      </c>
      <c r="I102" s="17">
        <v>52</v>
      </c>
      <c r="J102" s="20"/>
      <c r="K102" s="17"/>
      <c r="L102" s="17"/>
      <c r="M102" s="17"/>
      <c r="N102" s="17"/>
      <c r="O102" s="17">
        <v>47</v>
      </c>
      <c r="P102" s="21" t="s">
        <v>603</v>
      </c>
      <c r="Q102" s="17"/>
      <c r="R102" s="17"/>
      <c r="S102" s="17"/>
      <c r="T102" s="17"/>
      <c r="U102" s="17"/>
      <c r="V102" s="17"/>
      <c r="W102" s="17"/>
      <c r="X102" s="17"/>
      <c r="Y102" s="22" t="s">
        <v>385</v>
      </c>
    </row>
    <row r="103" spans="1:25" x14ac:dyDescent="0.5">
      <c r="A103" s="17">
        <v>48</v>
      </c>
      <c r="B103" s="17" t="s">
        <v>123</v>
      </c>
      <c r="C103" s="17">
        <v>396</v>
      </c>
      <c r="D103" s="17">
        <v>396</v>
      </c>
      <c r="E103" s="17">
        <v>4816</v>
      </c>
      <c r="F103" s="17" t="s">
        <v>64</v>
      </c>
      <c r="G103" s="17">
        <v>4</v>
      </c>
      <c r="H103" s="17">
        <v>2</v>
      </c>
      <c r="I103" s="17">
        <v>4</v>
      </c>
      <c r="J103" s="20"/>
      <c r="K103" s="17"/>
      <c r="L103" s="17"/>
      <c r="M103" s="17"/>
      <c r="N103" s="17"/>
      <c r="O103" s="17">
        <v>48</v>
      </c>
      <c r="P103" s="21" t="s">
        <v>604</v>
      </c>
      <c r="Q103" s="17"/>
      <c r="R103" s="17"/>
      <c r="S103" s="17"/>
      <c r="T103" s="17"/>
      <c r="U103" s="17"/>
      <c r="V103" s="17"/>
      <c r="W103" s="17"/>
      <c r="X103" s="17"/>
      <c r="Y103" s="22" t="s">
        <v>386</v>
      </c>
    </row>
    <row r="104" spans="1:25" x14ac:dyDescent="0.5">
      <c r="A104" s="17"/>
      <c r="B104" s="17" t="s">
        <v>123</v>
      </c>
      <c r="C104" s="17">
        <v>42110</v>
      </c>
      <c r="D104" s="17">
        <v>307</v>
      </c>
      <c r="E104" s="17">
        <v>3823</v>
      </c>
      <c r="F104" s="17" t="s">
        <v>64</v>
      </c>
      <c r="G104" s="17">
        <v>3</v>
      </c>
      <c r="H104" s="17">
        <v>3</v>
      </c>
      <c r="I104" s="17">
        <v>64</v>
      </c>
      <c r="J104" s="20"/>
      <c r="K104" s="17"/>
      <c r="L104" s="17"/>
      <c r="M104" s="17"/>
      <c r="N104" s="17"/>
      <c r="O104" s="17"/>
      <c r="P104" s="21"/>
      <c r="Q104" s="17"/>
      <c r="R104" s="17"/>
      <c r="S104" s="17"/>
      <c r="T104" s="17"/>
      <c r="U104" s="17"/>
      <c r="V104" s="17"/>
      <c r="W104" s="17"/>
      <c r="X104" s="17"/>
      <c r="Y104" s="22"/>
    </row>
    <row r="105" spans="1:25" x14ac:dyDescent="0.5">
      <c r="A105" s="17"/>
      <c r="B105" s="17" t="s">
        <v>123</v>
      </c>
      <c r="C105" s="17">
        <v>42112</v>
      </c>
      <c r="D105" s="17">
        <v>309</v>
      </c>
      <c r="E105" s="17">
        <v>3825</v>
      </c>
      <c r="F105" s="17" t="s">
        <v>64</v>
      </c>
      <c r="G105" s="17">
        <v>18</v>
      </c>
      <c r="H105" s="17">
        <v>0</v>
      </c>
      <c r="I105" s="17">
        <v>19</v>
      </c>
      <c r="J105" s="20"/>
      <c r="K105" s="17"/>
      <c r="L105" s="17"/>
      <c r="M105" s="17"/>
      <c r="N105" s="17"/>
      <c r="O105" s="17"/>
      <c r="P105" s="21"/>
      <c r="Q105" s="17"/>
      <c r="R105" s="17"/>
      <c r="S105" s="17"/>
      <c r="T105" s="17"/>
      <c r="U105" s="17"/>
      <c r="V105" s="17"/>
      <c r="W105" s="17"/>
      <c r="X105" s="17"/>
      <c r="Y105" s="22"/>
    </row>
    <row r="106" spans="1:25" x14ac:dyDescent="0.5">
      <c r="A106" s="17">
        <v>49</v>
      </c>
      <c r="B106" s="17" t="s">
        <v>123</v>
      </c>
      <c r="C106" s="17">
        <v>36034</v>
      </c>
      <c r="D106" s="17">
        <v>193</v>
      </c>
      <c r="E106" s="17">
        <v>2551</v>
      </c>
      <c r="F106" s="17" t="s">
        <v>64</v>
      </c>
      <c r="G106" s="17">
        <v>12</v>
      </c>
      <c r="H106" s="17">
        <v>1</v>
      </c>
      <c r="I106" s="17">
        <v>18</v>
      </c>
      <c r="J106" s="20"/>
      <c r="K106" s="17"/>
      <c r="L106" s="17"/>
      <c r="M106" s="17"/>
      <c r="N106" s="17"/>
      <c r="O106" s="17">
        <v>49</v>
      </c>
      <c r="P106" s="21" t="s">
        <v>605</v>
      </c>
      <c r="Q106" s="17"/>
      <c r="R106" s="17"/>
      <c r="S106" s="17"/>
      <c r="T106" s="17"/>
      <c r="U106" s="17"/>
      <c r="V106" s="17"/>
      <c r="W106" s="17"/>
      <c r="X106" s="17"/>
      <c r="Y106" s="22" t="s">
        <v>388</v>
      </c>
    </row>
    <row r="107" spans="1:25" x14ac:dyDescent="0.5">
      <c r="A107" s="17">
        <v>50</v>
      </c>
      <c r="B107" s="17" t="s">
        <v>123</v>
      </c>
      <c r="C107" s="17">
        <v>22361</v>
      </c>
      <c r="D107" s="17">
        <v>32</v>
      </c>
      <c r="E107" s="17">
        <v>1977</v>
      </c>
      <c r="F107" s="17" t="s">
        <v>64</v>
      </c>
      <c r="G107" s="17">
        <v>6</v>
      </c>
      <c r="H107" s="17">
        <v>0</v>
      </c>
      <c r="I107" s="17">
        <v>93</v>
      </c>
      <c r="J107" s="20"/>
      <c r="K107" s="17"/>
      <c r="L107" s="17"/>
      <c r="M107" s="17"/>
      <c r="N107" s="17"/>
      <c r="O107" s="17">
        <v>50</v>
      </c>
      <c r="P107" s="21" t="s">
        <v>606</v>
      </c>
      <c r="Q107" s="17"/>
      <c r="R107" s="17"/>
      <c r="S107" s="17"/>
      <c r="T107" s="17"/>
      <c r="U107" s="17"/>
      <c r="V107" s="17"/>
      <c r="W107" s="17"/>
      <c r="X107" s="17"/>
      <c r="Y107" s="22" t="s">
        <v>389</v>
      </c>
    </row>
    <row r="108" spans="1:25" x14ac:dyDescent="0.5">
      <c r="A108" s="17">
        <v>51</v>
      </c>
      <c r="B108" s="17" t="s">
        <v>123</v>
      </c>
      <c r="C108" s="17"/>
      <c r="D108" s="17">
        <v>21</v>
      </c>
      <c r="E108" s="17"/>
      <c r="F108" s="17" t="s">
        <v>64</v>
      </c>
      <c r="G108" s="17">
        <v>10</v>
      </c>
      <c r="H108" s="17">
        <v>3</v>
      </c>
      <c r="I108" s="17">
        <v>80</v>
      </c>
      <c r="J108" s="20"/>
      <c r="K108" s="17"/>
      <c r="L108" s="17"/>
      <c r="M108" s="17"/>
      <c r="N108" s="17"/>
      <c r="O108" s="17">
        <v>51</v>
      </c>
      <c r="P108" s="21" t="s">
        <v>607</v>
      </c>
      <c r="Q108" s="17"/>
      <c r="R108" s="17"/>
      <c r="S108" s="17"/>
      <c r="T108" s="17"/>
      <c r="U108" s="17"/>
      <c r="V108" s="17"/>
      <c r="W108" s="17"/>
      <c r="X108" s="17"/>
      <c r="Y108" s="22" t="s">
        <v>391</v>
      </c>
    </row>
    <row r="109" spans="1:25" x14ac:dyDescent="0.5">
      <c r="A109" s="17"/>
      <c r="B109" s="17"/>
      <c r="C109" s="17"/>
      <c r="D109" s="17">
        <v>143</v>
      </c>
      <c r="E109" s="17"/>
      <c r="F109" s="17" t="s">
        <v>64</v>
      </c>
      <c r="G109" s="17">
        <v>11</v>
      </c>
      <c r="H109" s="17">
        <v>1</v>
      </c>
      <c r="I109" s="17">
        <v>0</v>
      </c>
      <c r="J109" s="20"/>
      <c r="K109" s="17"/>
      <c r="L109" s="17"/>
      <c r="M109" s="17"/>
      <c r="N109" s="17"/>
      <c r="O109" s="17"/>
      <c r="P109" s="21"/>
      <c r="Q109" s="17"/>
      <c r="R109" s="17"/>
      <c r="S109" s="17"/>
      <c r="T109" s="17"/>
      <c r="U109" s="17"/>
      <c r="V109" s="17"/>
      <c r="W109" s="17"/>
      <c r="X109" s="17"/>
      <c r="Y109" s="22"/>
    </row>
    <row r="110" spans="1:25" x14ac:dyDescent="0.5">
      <c r="A110" s="17">
        <v>52</v>
      </c>
      <c r="B110" s="17" t="s">
        <v>123</v>
      </c>
      <c r="C110" s="17">
        <v>22377</v>
      </c>
      <c r="D110" s="17">
        <v>41</v>
      </c>
      <c r="E110" s="17">
        <v>1993</v>
      </c>
      <c r="F110" s="17" t="s">
        <v>64</v>
      </c>
      <c r="G110" s="17">
        <v>8</v>
      </c>
      <c r="H110" s="17">
        <v>2</v>
      </c>
      <c r="I110" s="17">
        <v>27</v>
      </c>
      <c r="J110" s="20"/>
      <c r="K110" s="17"/>
      <c r="L110" s="17"/>
      <c r="M110" s="17"/>
      <c r="N110" s="17"/>
      <c r="O110" s="17">
        <v>52</v>
      </c>
      <c r="P110" s="21" t="s">
        <v>608</v>
      </c>
      <c r="Q110" s="17"/>
      <c r="R110" s="17"/>
      <c r="S110" s="17"/>
      <c r="T110" s="17"/>
      <c r="U110" s="17"/>
      <c r="V110" s="17"/>
      <c r="W110" s="17"/>
      <c r="X110" s="17"/>
      <c r="Y110" s="22" t="s">
        <v>609</v>
      </c>
    </row>
    <row r="111" spans="1:25" x14ac:dyDescent="0.5">
      <c r="A111" s="17"/>
      <c r="B111" s="17" t="s">
        <v>123</v>
      </c>
      <c r="C111" s="17">
        <v>34959</v>
      </c>
      <c r="D111" s="17">
        <v>229</v>
      </c>
      <c r="E111" s="17">
        <v>2441</v>
      </c>
      <c r="F111" s="17" t="s">
        <v>64</v>
      </c>
      <c r="G111" s="17">
        <v>16</v>
      </c>
      <c r="H111" s="17">
        <v>1</v>
      </c>
      <c r="I111" s="17">
        <v>44</v>
      </c>
      <c r="J111" s="20"/>
      <c r="K111" s="17"/>
      <c r="L111" s="17"/>
      <c r="M111" s="17"/>
      <c r="N111" s="17"/>
      <c r="O111" s="17"/>
      <c r="P111" s="21"/>
      <c r="Q111" s="17"/>
      <c r="R111" s="17"/>
      <c r="S111" s="17"/>
      <c r="T111" s="17"/>
      <c r="U111" s="17"/>
      <c r="V111" s="17"/>
      <c r="W111" s="17"/>
      <c r="X111" s="17"/>
      <c r="Y111" s="22"/>
    </row>
    <row r="112" spans="1:25" x14ac:dyDescent="0.5">
      <c r="A112" s="17"/>
      <c r="B112" s="17" t="s">
        <v>123</v>
      </c>
      <c r="C112" s="17">
        <v>34958</v>
      </c>
      <c r="D112" s="17">
        <v>228</v>
      </c>
      <c r="E112" s="17">
        <v>2440</v>
      </c>
      <c r="F112" s="17" t="s">
        <v>64</v>
      </c>
      <c r="G112" s="17">
        <v>9</v>
      </c>
      <c r="H112" s="17">
        <v>2</v>
      </c>
      <c r="I112" s="17">
        <v>10</v>
      </c>
      <c r="J112" s="20"/>
      <c r="K112" s="17"/>
      <c r="L112" s="17"/>
      <c r="M112" s="17"/>
      <c r="N112" s="17"/>
      <c r="O112" s="17"/>
      <c r="P112" s="21"/>
      <c r="Q112" s="17"/>
      <c r="R112" s="17"/>
      <c r="S112" s="17"/>
      <c r="T112" s="17"/>
      <c r="U112" s="17"/>
      <c r="V112" s="17"/>
      <c r="W112" s="17"/>
      <c r="X112" s="17"/>
      <c r="Y112" s="22"/>
    </row>
    <row r="113" spans="1:25" x14ac:dyDescent="0.5">
      <c r="A113" s="17">
        <v>53</v>
      </c>
      <c r="B113" s="17" t="s">
        <v>123</v>
      </c>
      <c r="C113" s="17">
        <v>39849</v>
      </c>
      <c r="D113" s="17">
        <v>303</v>
      </c>
      <c r="E113" s="17">
        <v>3365</v>
      </c>
      <c r="F113" s="17" t="s">
        <v>64</v>
      </c>
      <c r="G113" s="17">
        <v>0</v>
      </c>
      <c r="H113" s="17">
        <v>2</v>
      </c>
      <c r="I113" s="17">
        <v>40</v>
      </c>
      <c r="J113" s="20"/>
      <c r="K113" s="17"/>
      <c r="L113" s="17"/>
      <c r="M113" s="17"/>
      <c r="N113" s="17"/>
      <c r="O113" s="17">
        <v>53</v>
      </c>
      <c r="P113" s="21" t="s">
        <v>577</v>
      </c>
      <c r="Q113" s="17"/>
      <c r="R113" s="17"/>
      <c r="S113" s="17"/>
      <c r="T113" s="17"/>
      <c r="U113" s="17"/>
      <c r="V113" s="17"/>
      <c r="W113" s="17"/>
      <c r="X113" s="17"/>
      <c r="Y113" s="22" t="s">
        <v>363</v>
      </c>
    </row>
    <row r="114" spans="1:25" x14ac:dyDescent="0.5">
      <c r="A114" s="17">
        <v>54</v>
      </c>
      <c r="B114" s="17" t="s">
        <v>123</v>
      </c>
      <c r="C114" s="17">
        <v>42025</v>
      </c>
      <c r="D114" s="17">
        <v>140</v>
      </c>
      <c r="E114" s="17">
        <v>3593</v>
      </c>
      <c r="F114" s="17" t="s">
        <v>64</v>
      </c>
      <c r="G114" s="17">
        <v>16</v>
      </c>
      <c r="H114" s="17">
        <v>3</v>
      </c>
      <c r="I114" s="17">
        <v>15</v>
      </c>
      <c r="J114" s="20"/>
      <c r="K114" s="17"/>
      <c r="L114" s="17"/>
      <c r="M114" s="17"/>
      <c r="N114" s="17"/>
      <c r="O114" s="17">
        <v>54</v>
      </c>
      <c r="P114" s="21" t="s">
        <v>610</v>
      </c>
      <c r="Q114" s="17"/>
      <c r="R114" s="17"/>
      <c r="S114" s="17"/>
      <c r="T114" s="17"/>
      <c r="U114" s="17"/>
      <c r="V114" s="17"/>
      <c r="W114" s="17"/>
      <c r="X114" s="17"/>
      <c r="Y114" s="22" t="s">
        <v>358</v>
      </c>
    </row>
    <row r="115" spans="1:25" x14ac:dyDescent="0.5">
      <c r="A115" s="17">
        <v>55</v>
      </c>
      <c r="B115" s="17" t="s">
        <v>123</v>
      </c>
      <c r="C115" s="17">
        <v>35281</v>
      </c>
      <c r="D115" s="17">
        <v>177</v>
      </c>
      <c r="E115" s="17">
        <v>2453</v>
      </c>
      <c r="F115" s="17" t="s">
        <v>64</v>
      </c>
      <c r="G115" s="17">
        <v>3</v>
      </c>
      <c r="H115" s="17">
        <v>1</v>
      </c>
      <c r="I115" s="17">
        <v>20</v>
      </c>
      <c r="J115" s="20"/>
      <c r="K115" s="17"/>
      <c r="L115" s="17"/>
      <c r="M115" s="17"/>
      <c r="N115" s="17"/>
      <c r="O115" s="17">
        <v>55</v>
      </c>
      <c r="P115" s="21" t="s">
        <v>611</v>
      </c>
      <c r="Q115" s="17"/>
      <c r="R115" s="17"/>
      <c r="S115" s="17"/>
      <c r="T115" s="17"/>
      <c r="U115" s="17"/>
      <c r="V115" s="17"/>
      <c r="W115" s="17"/>
      <c r="X115" s="17"/>
      <c r="Y115" s="22" t="s">
        <v>365</v>
      </c>
    </row>
    <row r="116" spans="1:25" x14ac:dyDescent="0.5">
      <c r="A116" s="17">
        <v>56</v>
      </c>
      <c r="B116" s="17" t="s">
        <v>123</v>
      </c>
      <c r="C116" s="17">
        <v>17942</v>
      </c>
      <c r="D116" s="17">
        <v>60</v>
      </c>
      <c r="E116" s="17">
        <v>1429</v>
      </c>
      <c r="F116" s="17" t="s">
        <v>64</v>
      </c>
      <c r="G116" s="17">
        <v>14</v>
      </c>
      <c r="H116" s="17">
        <v>3</v>
      </c>
      <c r="I116" s="17">
        <v>19</v>
      </c>
      <c r="J116" s="20"/>
      <c r="K116" s="17"/>
      <c r="L116" s="17"/>
      <c r="M116" s="17"/>
      <c r="N116" s="17"/>
      <c r="O116" s="17">
        <v>56</v>
      </c>
      <c r="P116" s="21" t="s">
        <v>612</v>
      </c>
      <c r="Q116" s="17"/>
      <c r="R116" s="17"/>
      <c r="S116" s="17"/>
      <c r="T116" s="17"/>
      <c r="U116" s="17"/>
      <c r="V116" s="17"/>
      <c r="W116" s="17"/>
      <c r="X116" s="17"/>
      <c r="Y116" s="22" t="s">
        <v>367</v>
      </c>
    </row>
    <row r="117" spans="1:25" x14ac:dyDescent="0.5">
      <c r="A117" s="23"/>
      <c r="B117" s="23" t="s">
        <v>123</v>
      </c>
      <c r="C117" s="23">
        <v>44318</v>
      </c>
      <c r="D117" s="23">
        <v>429</v>
      </c>
      <c r="E117" s="23">
        <v>4183</v>
      </c>
      <c r="F117" s="23" t="s">
        <v>64</v>
      </c>
      <c r="G117" s="23">
        <v>1</v>
      </c>
      <c r="H117" s="23">
        <v>1</v>
      </c>
      <c r="I117" s="23">
        <v>68</v>
      </c>
      <c r="J117" s="24"/>
      <c r="K117" s="23"/>
      <c r="L117" s="23"/>
      <c r="M117" s="23"/>
      <c r="N117" s="23"/>
      <c r="O117" s="23"/>
      <c r="P117" s="26"/>
      <c r="Q117" s="23"/>
      <c r="R117" s="23"/>
      <c r="S117" s="23"/>
      <c r="T117" s="23"/>
      <c r="U117" s="23"/>
      <c r="V117" s="23"/>
      <c r="W117" s="23"/>
      <c r="X117" s="23"/>
      <c r="Y117" s="25"/>
    </row>
    <row r="118" spans="1:25" x14ac:dyDescent="0.5">
      <c r="A118" s="23"/>
      <c r="B118" s="23" t="s">
        <v>123</v>
      </c>
      <c r="C118" s="23">
        <v>44317</v>
      </c>
      <c r="D118" s="23">
        <v>428</v>
      </c>
      <c r="E118" s="23">
        <v>4182</v>
      </c>
      <c r="F118" s="23" t="s">
        <v>64</v>
      </c>
      <c r="G118" s="23">
        <v>3</v>
      </c>
      <c r="H118" s="23">
        <v>3</v>
      </c>
      <c r="I118" s="23">
        <v>87</v>
      </c>
      <c r="J118" s="24"/>
      <c r="K118" s="23"/>
      <c r="L118" s="23"/>
      <c r="M118" s="23"/>
      <c r="N118" s="23"/>
      <c r="O118" s="23"/>
      <c r="P118" s="26"/>
      <c r="Q118" s="23"/>
      <c r="R118" s="23"/>
      <c r="S118" s="23"/>
      <c r="T118" s="23"/>
      <c r="U118" s="23"/>
      <c r="V118" s="23"/>
      <c r="W118" s="23"/>
      <c r="X118" s="23"/>
      <c r="Y118" s="25"/>
    </row>
    <row r="119" spans="1:25" x14ac:dyDescent="0.5">
      <c r="A119" s="23">
        <v>57</v>
      </c>
      <c r="B119" s="23" t="s">
        <v>123</v>
      </c>
      <c r="C119" s="23">
        <v>47912</v>
      </c>
      <c r="D119" s="23">
        <v>419</v>
      </c>
      <c r="E119" s="23">
        <v>4848</v>
      </c>
      <c r="F119" s="23" t="s">
        <v>64</v>
      </c>
      <c r="G119" s="23">
        <v>3</v>
      </c>
      <c r="H119" s="23">
        <v>2</v>
      </c>
      <c r="I119" s="23">
        <v>40</v>
      </c>
      <c r="J119" s="24"/>
      <c r="K119" s="23"/>
      <c r="L119" s="23"/>
      <c r="M119" s="23"/>
      <c r="N119" s="23"/>
      <c r="O119" s="23">
        <v>57</v>
      </c>
      <c r="P119" s="26" t="s">
        <v>613</v>
      </c>
      <c r="Q119" s="23"/>
      <c r="R119" s="23"/>
      <c r="S119" s="23"/>
      <c r="T119" s="23"/>
      <c r="U119" s="23"/>
      <c r="V119" s="23"/>
      <c r="W119" s="23"/>
      <c r="X119" s="23"/>
      <c r="Y119" s="25" t="s">
        <v>369</v>
      </c>
    </row>
    <row r="120" spans="1:25" x14ac:dyDescent="0.5">
      <c r="A120" s="23"/>
      <c r="B120" s="23" t="s">
        <v>123</v>
      </c>
      <c r="C120" s="23">
        <v>39190</v>
      </c>
      <c r="D120" s="23">
        <v>78</v>
      </c>
      <c r="E120" s="23">
        <v>2953</v>
      </c>
      <c r="F120" s="23" t="s">
        <v>64</v>
      </c>
      <c r="G120" s="23">
        <v>13</v>
      </c>
      <c r="H120" s="23">
        <v>3</v>
      </c>
      <c r="I120" s="23">
        <v>17</v>
      </c>
      <c r="J120" s="24"/>
      <c r="K120" s="23"/>
      <c r="L120" s="23"/>
      <c r="M120" s="23"/>
      <c r="N120" s="23"/>
      <c r="O120" s="23"/>
      <c r="P120" s="26"/>
      <c r="Q120" s="23"/>
      <c r="R120" s="23"/>
      <c r="S120" s="23"/>
      <c r="T120" s="23"/>
      <c r="U120" s="23"/>
      <c r="V120" s="23"/>
      <c r="W120" s="23"/>
      <c r="X120" s="23"/>
      <c r="Y120" s="25"/>
    </row>
    <row r="121" spans="1:25" x14ac:dyDescent="0.5">
      <c r="A121" s="23">
        <v>58</v>
      </c>
      <c r="B121" s="23" t="s">
        <v>123</v>
      </c>
      <c r="C121" s="23">
        <v>21419</v>
      </c>
      <c r="D121" s="23">
        <v>102</v>
      </c>
      <c r="E121" s="23">
        <v>1849</v>
      </c>
      <c r="F121" s="23" t="s">
        <v>64</v>
      </c>
      <c r="G121" s="23">
        <v>8</v>
      </c>
      <c r="H121" s="23">
        <v>0</v>
      </c>
      <c r="I121" s="23">
        <v>3</v>
      </c>
      <c r="J121" s="24"/>
      <c r="K121" s="23"/>
      <c r="L121" s="23"/>
      <c r="M121" s="23"/>
      <c r="N121" s="23"/>
      <c r="O121" s="23">
        <v>58</v>
      </c>
      <c r="P121" s="26" t="s">
        <v>614</v>
      </c>
      <c r="Q121" s="23"/>
      <c r="R121" s="23"/>
      <c r="S121" s="23"/>
      <c r="T121" s="23"/>
      <c r="U121" s="23"/>
      <c r="V121" s="23"/>
      <c r="W121" s="23"/>
      <c r="X121" s="23"/>
      <c r="Y121" s="25" t="s">
        <v>371</v>
      </c>
    </row>
    <row r="122" spans="1:25" x14ac:dyDescent="0.5">
      <c r="A122" s="23">
        <v>59</v>
      </c>
      <c r="B122" s="23" t="s">
        <v>123</v>
      </c>
      <c r="C122" s="23">
        <v>39228</v>
      </c>
      <c r="D122" s="23">
        <v>283</v>
      </c>
      <c r="E122" s="23">
        <v>2980</v>
      </c>
      <c r="F122" s="23" t="s">
        <v>64</v>
      </c>
      <c r="G122" s="23">
        <v>23</v>
      </c>
      <c r="H122" s="23">
        <v>2</v>
      </c>
      <c r="I122" s="23">
        <v>30</v>
      </c>
      <c r="J122" s="24"/>
      <c r="K122" s="23"/>
      <c r="L122" s="23"/>
      <c r="M122" s="23"/>
      <c r="N122" s="23"/>
      <c r="O122" s="23">
        <v>59</v>
      </c>
      <c r="P122" s="26" t="s">
        <v>615</v>
      </c>
      <c r="Q122" s="23"/>
      <c r="R122" s="23"/>
      <c r="S122" s="23"/>
      <c r="T122" s="23"/>
      <c r="U122" s="23"/>
      <c r="V122" s="23"/>
      <c r="W122" s="23"/>
      <c r="X122" s="23"/>
      <c r="Y122" s="25" t="s">
        <v>374</v>
      </c>
    </row>
    <row r="123" spans="1:25" x14ac:dyDescent="0.5">
      <c r="A123" s="23"/>
      <c r="B123" s="23" t="s">
        <v>123</v>
      </c>
      <c r="C123" s="23">
        <v>39226</v>
      </c>
      <c r="D123" s="23">
        <v>281</v>
      </c>
      <c r="E123" s="23">
        <v>2978</v>
      </c>
      <c r="F123" s="23" t="s">
        <v>64</v>
      </c>
      <c r="G123" s="23">
        <v>14</v>
      </c>
      <c r="H123" s="23">
        <v>1</v>
      </c>
      <c r="I123" s="23">
        <v>55</v>
      </c>
      <c r="J123" s="24"/>
      <c r="K123" s="23"/>
      <c r="L123" s="23"/>
      <c r="M123" s="23"/>
      <c r="N123" s="23"/>
      <c r="O123" s="23"/>
      <c r="P123" s="26"/>
      <c r="Q123" s="23"/>
      <c r="R123" s="23"/>
      <c r="S123" s="23"/>
      <c r="T123" s="23"/>
      <c r="U123" s="23"/>
      <c r="V123" s="23"/>
      <c r="W123" s="23"/>
      <c r="X123" s="23"/>
      <c r="Y123" s="25"/>
    </row>
    <row r="124" spans="1:25" x14ac:dyDescent="0.5">
      <c r="A124" s="23"/>
      <c r="B124" s="23" t="s">
        <v>123</v>
      </c>
      <c r="C124" s="23">
        <v>17937</v>
      </c>
      <c r="D124" s="23">
        <v>56</v>
      </c>
      <c r="E124" s="23">
        <v>1424</v>
      </c>
      <c r="F124" s="23" t="s">
        <v>64</v>
      </c>
      <c r="G124" s="23">
        <v>21</v>
      </c>
      <c r="H124" s="23">
        <v>1</v>
      </c>
      <c r="I124" s="23">
        <v>58</v>
      </c>
      <c r="J124" s="24"/>
      <c r="K124" s="23"/>
      <c r="L124" s="23"/>
      <c r="M124" s="23"/>
      <c r="N124" s="23"/>
      <c r="O124" s="23"/>
      <c r="P124" s="26"/>
      <c r="Q124" s="23"/>
      <c r="R124" s="23"/>
      <c r="S124" s="23"/>
      <c r="T124" s="23"/>
      <c r="U124" s="23"/>
      <c r="V124" s="23"/>
      <c r="W124" s="23"/>
      <c r="X124" s="23"/>
      <c r="Y124" s="25"/>
    </row>
    <row r="125" spans="1:25" x14ac:dyDescent="0.5">
      <c r="A125" s="23"/>
      <c r="B125" s="23" t="s">
        <v>123</v>
      </c>
      <c r="C125" s="23">
        <v>27168</v>
      </c>
      <c r="D125" s="23">
        <v>174</v>
      </c>
      <c r="E125" s="23">
        <v>912</v>
      </c>
      <c r="F125" s="23" t="s">
        <v>64</v>
      </c>
      <c r="G125" s="23">
        <v>5</v>
      </c>
      <c r="H125" s="23">
        <v>3</v>
      </c>
      <c r="I125" s="23">
        <v>5</v>
      </c>
      <c r="J125" s="24"/>
      <c r="K125" s="23"/>
      <c r="L125" s="23"/>
      <c r="M125" s="23"/>
      <c r="N125" s="23"/>
      <c r="O125" s="23"/>
      <c r="P125" s="26"/>
      <c r="Q125" s="23"/>
      <c r="R125" s="23"/>
      <c r="S125" s="23"/>
      <c r="T125" s="23"/>
      <c r="U125" s="23"/>
      <c r="V125" s="23"/>
      <c r="W125" s="23"/>
      <c r="X125" s="23"/>
      <c r="Y125" s="25"/>
    </row>
    <row r="126" spans="1:25" x14ac:dyDescent="0.5">
      <c r="A126" s="23">
        <v>60</v>
      </c>
      <c r="B126" s="23" t="s">
        <v>123</v>
      </c>
      <c r="C126" s="23">
        <v>34946</v>
      </c>
      <c r="D126" s="23">
        <v>164</v>
      </c>
      <c r="E126" s="23">
        <v>2378</v>
      </c>
      <c r="F126" s="23" t="s">
        <v>64</v>
      </c>
      <c r="G126" s="23">
        <v>17</v>
      </c>
      <c r="H126" s="23">
        <v>3</v>
      </c>
      <c r="I126" s="23">
        <v>31</v>
      </c>
      <c r="J126" s="24"/>
      <c r="K126" s="23"/>
      <c r="L126" s="23"/>
      <c r="M126" s="23"/>
      <c r="N126" s="23"/>
      <c r="O126" s="23">
        <v>60</v>
      </c>
      <c r="P126" s="26" t="s">
        <v>614</v>
      </c>
      <c r="Q126" s="23"/>
      <c r="R126" s="23"/>
      <c r="S126" s="23"/>
      <c r="T126" s="23"/>
      <c r="U126" s="23"/>
      <c r="V126" s="23"/>
      <c r="W126" s="23"/>
      <c r="X126" s="23"/>
      <c r="Y126" s="25" t="s">
        <v>376</v>
      </c>
    </row>
    <row r="127" spans="1:25" x14ac:dyDescent="0.5">
      <c r="A127" s="23"/>
      <c r="B127" s="23" t="s">
        <v>123</v>
      </c>
      <c r="C127" s="23">
        <v>34706</v>
      </c>
      <c r="D127" s="23">
        <v>213</v>
      </c>
      <c r="E127" s="23">
        <v>2307</v>
      </c>
      <c r="F127" s="23" t="s">
        <v>64</v>
      </c>
      <c r="G127" s="23">
        <v>12</v>
      </c>
      <c r="H127" s="23">
        <v>0</v>
      </c>
      <c r="I127" s="23">
        <v>37</v>
      </c>
      <c r="J127" s="24"/>
      <c r="K127" s="23"/>
      <c r="L127" s="23"/>
      <c r="M127" s="23"/>
      <c r="N127" s="23"/>
      <c r="O127" s="23"/>
      <c r="P127" s="26"/>
      <c r="Q127" s="23"/>
      <c r="R127" s="23"/>
      <c r="S127" s="23"/>
      <c r="T127" s="23"/>
      <c r="U127" s="23"/>
      <c r="V127" s="23"/>
      <c r="W127" s="23"/>
      <c r="X127" s="23"/>
      <c r="Y127" s="25"/>
    </row>
    <row r="128" spans="1:25" x14ac:dyDescent="0.5">
      <c r="A128" s="23"/>
      <c r="B128" s="23" t="s">
        <v>123</v>
      </c>
      <c r="C128" s="23">
        <v>39287</v>
      </c>
      <c r="D128" s="23">
        <v>280</v>
      </c>
      <c r="E128" s="23">
        <v>3046</v>
      </c>
      <c r="F128" s="23" t="s">
        <v>64</v>
      </c>
      <c r="G128" s="23">
        <v>19</v>
      </c>
      <c r="H128" s="23">
        <v>2</v>
      </c>
      <c r="I128" s="23">
        <v>4</v>
      </c>
      <c r="J128" s="24"/>
      <c r="K128" s="23"/>
      <c r="L128" s="23"/>
      <c r="M128" s="23"/>
      <c r="N128" s="23"/>
      <c r="O128" s="23"/>
      <c r="P128" s="26"/>
      <c r="Q128" s="23"/>
      <c r="R128" s="23"/>
      <c r="S128" s="23"/>
      <c r="T128" s="23"/>
      <c r="U128" s="23"/>
      <c r="V128" s="23"/>
      <c r="W128" s="23"/>
      <c r="X128" s="23"/>
      <c r="Y128" s="25"/>
    </row>
    <row r="129" spans="1:25" x14ac:dyDescent="0.5">
      <c r="A129" s="23"/>
      <c r="B129" s="23" t="s">
        <v>123</v>
      </c>
      <c r="C129" s="23">
        <v>39227</v>
      </c>
      <c r="D129" s="23">
        <v>282</v>
      </c>
      <c r="E129" s="23">
        <v>2979</v>
      </c>
      <c r="F129" s="23" t="s">
        <v>64</v>
      </c>
      <c r="G129" s="23">
        <v>14</v>
      </c>
      <c r="H129" s="23">
        <v>1</v>
      </c>
      <c r="I129" s="23">
        <v>42</v>
      </c>
      <c r="J129" s="24"/>
      <c r="K129" s="23"/>
      <c r="L129" s="23"/>
      <c r="M129" s="23"/>
      <c r="N129" s="23"/>
      <c r="O129" s="23"/>
      <c r="P129" s="26"/>
      <c r="Q129" s="23"/>
      <c r="R129" s="23"/>
      <c r="S129" s="23"/>
      <c r="T129" s="23"/>
      <c r="U129" s="23"/>
      <c r="V129" s="23"/>
      <c r="W129" s="23"/>
      <c r="X129" s="23"/>
      <c r="Y129" s="25"/>
    </row>
    <row r="130" spans="1:25" x14ac:dyDescent="0.5">
      <c r="A130" s="23">
        <v>61</v>
      </c>
      <c r="B130" s="23" t="s">
        <v>123</v>
      </c>
      <c r="C130" s="23">
        <v>34867</v>
      </c>
      <c r="D130" s="23">
        <v>224</v>
      </c>
      <c r="E130" s="23">
        <v>2348</v>
      </c>
      <c r="F130" s="23" t="s">
        <v>64</v>
      </c>
      <c r="G130" s="23">
        <v>5</v>
      </c>
      <c r="H130" s="23">
        <v>1</v>
      </c>
      <c r="I130" s="23">
        <v>4</v>
      </c>
      <c r="J130" s="24"/>
      <c r="K130" s="23"/>
      <c r="L130" s="23"/>
      <c r="M130" s="23"/>
      <c r="N130" s="23"/>
      <c r="O130" s="23">
        <v>61</v>
      </c>
      <c r="P130" s="26" t="s">
        <v>616</v>
      </c>
      <c r="Q130" s="23"/>
      <c r="R130" s="23"/>
      <c r="S130" s="23"/>
      <c r="T130" s="23"/>
      <c r="U130" s="23"/>
      <c r="V130" s="23"/>
      <c r="W130" s="23"/>
      <c r="X130" s="23"/>
      <c r="Y130" s="25" t="s">
        <v>378</v>
      </c>
    </row>
    <row r="131" spans="1:25" x14ac:dyDescent="0.5">
      <c r="A131" s="23"/>
      <c r="B131" s="23" t="s">
        <v>123</v>
      </c>
      <c r="C131" s="23">
        <v>34882</v>
      </c>
      <c r="D131" s="23">
        <v>227</v>
      </c>
      <c r="E131" s="23">
        <v>2364</v>
      </c>
      <c r="F131" s="23" t="s">
        <v>64</v>
      </c>
      <c r="G131" s="23">
        <v>2</v>
      </c>
      <c r="H131" s="23">
        <v>3</v>
      </c>
      <c r="I131" s="23">
        <v>68</v>
      </c>
      <c r="J131" s="24"/>
      <c r="K131" s="23"/>
      <c r="L131" s="23"/>
      <c r="M131" s="23"/>
      <c r="N131" s="23"/>
      <c r="O131" s="23"/>
      <c r="P131" s="26"/>
      <c r="Q131" s="23"/>
      <c r="R131" s="23"/>
      <c r="S131" s="23"/>
      <c r="T131" s="23"/>
      <c r="U131" s="23"/>
      <c r="V131" s="23"/>
      <c r="W131" s="23"/>
      <c r="X131" s="23"/>
      <c r="Y131" s="25"/>
    </row>
    <row r="132" spans="1:25" x14ac:dyDescent="0.5">
      <c r="A132" s="23"/>
      <c r="B132" s="23" t="s">
        <v>123</v>
      </c>
      <c r="C132" s="23">
        <v>34874</v>
      </c>
      <c r="D132" s="23">
        <v>226</v>
      </c>
      <c r="E132" s="23">
        <v>2363</v>
      </c>
      <c r="F132" s="23" t="s">
        <v>64</v>
      </c>
      <c r="G132" s="23">
        <v>5</v>
      </c>
      <c r="H132" s="23">
        <v>1</v>
      </c>
      <c r="I132" s="23">
        <v>97</v>
      </c>
      <c r="J132" s="24"/>
      <c r="K132" s="23"/>
      <c r="L132" s="23"/>
      <c r="M132" s="23"/>
      <c r="N132" s="23"/>
      <c r="O132" s="23"/>
      <c r="P132" s="26"/>
      <c r="Q132" s="23"/>
      <c r="R132" s="23"/>
      <c r="S132" s="23"/>
      <c r="T132" s="23"/>
      <c r="U132" s="23"/>
      <c r="V132" s="23"/>
      <c r="W132" s="23"/>
      <c r="X132" s="23"/>
      <c r="Y132" s="25"/>
    </row>
    <row r="133" spans="1:25" x14ac:dyDescent="0.5">
      <c r="A133" s="23">
        <v>62</v>
      </c>
      <c r="B133" s="23" t="s">
        <v>123</v>
      </c>
      <c r="C133" s="23">
        <v>39263</v>
      </c>
      <c r="D133" s="23">
        <v>321</v>
      </c>
      <c r="E133" s="23">
        <v>3015</v>
      </c>
      <c r="F133" s="23" t="s">
        <v>64</v>
      </c>
      <c r="G133" s="23">
        <v>0</v>
      </c>
      <c r="H133" s="23">
        <v>0</v>
      </c>
      <c r="I133" s="23">
        <v>76</v>
      </c>
      <c r="J133" s="24"/>
      <c r="K133" s="23"/>
      <c r="L133" s="23"/>
      <c r="M133" s="23"/>
      <c r="N133" s="23"/>
      <c r="O133" s="23">
        <v>62</v>
      </c>
      <c r="P133" s="26" t="s">
        <v>617</v>
      </c>
      <c r="Q133" s="23"/>
      <c r="R133" s="23"/>
      <c r="S133" s="23"/>
      <c r="T133" s="23"/>
      <c r="U133" s="23"/>
      <c r="V133" s="23"/>
      <c r="W133" s="23"/>
      <c r="X133" s="23"/>
      <c r="Y133" s="25" t="s">
        <v>618</v>
      </c>
    </row>
    <row r="134" spans="1:25" x14ac:dyDescent="0.5">
      <c r="A134" s="23">
        <v>63</v>
      </c>
      <c r="B134" s="23" t="s">
        <v>123</v>
      </c>
      <c r="C134" s="23">
        <v>39239</v>
      </c>
      <c r="D134" s="23">
        <v>298</v>
      </c>
      <c r="E134" s="23">
        <v>2991</v>
      </c>
      <c r="F134" s="23" t="s">
        <v>64</v>
      </c>
      <c r="G134" s="23">
        <v>0</v>
      </c>
      <c r="H134" s="23">
        <v>0</v>
      </c>
      <c r="I134" s="23">
        <v>68</v>
      </c>
      <c r="J134" s="24"/>
      <c r="K134" s="23"/>
      <c r="L134" s="23"/>
      <c r="M134" s="23"/>
      <c r="N134" s="23"/>
      <c r="O134" s="23">
        <v>63</v>
      </c>
      <c r="P134" s="26" t="s">
        <v>619</v>
      </c>
      <c r="Q134" s="23"/>
      <c r="R134" s="23"/>
      <c r="S134" s="23"/>
      <c r="T134" s="23"/>
      <c r="U134" s="23"/>
      <c r="V134" s="23"/>
      <c r="W134" s="23"/>
      <c r="X134" s="23"/>
      <c r="Y134" s="25" t="s">
        <v>347</v>
      </c>
    </row>
    <row r="135" spans="1:25" x14ac:dyDescent="0.5">
      <c r="A135" s="23">
        <v>64</v>
      </c>
      <c r="B135" s="23" t="s">
        <v>123</v>
      </c>
      <c r="C135" s="23">
        <v>22351</v>
      </c>
      <c r="D135" s="23">
        <v>16</v>
      </c>
      <c r="E135" s="23">
        <v>196</v>
      </c>
      <c r="F135" s="23" t="s">
        <v>64</v>
      </c>
      <c r="G135" s="23">
        <v>30</v>
      </c>
      <c r="H135" s="23">
        <v>0</v>
      </c>
      <c r="I135" s="23">
        <v>20</v>
      </c>
      <c r="J135" s="24"/>
      <c r="K135" s="23"/>
      <c r="L135" s="23"/>
      <c r="M135" s="23"/>
      <c r="N135" s="23"/>
      <c r="O135" s="23">
        <v>64</v>
      </c>
      <c r="P135" s="26" t="s">
        <v>620</v>
      </c>
      <c r="Q135" s="23"/>
      <c r="R135" s="23"/>
      <c r="S135" s="23"/>
      <c r="T135" s="23"/>
      <c r="U135" s="23"/>
      <c r="V135" s="23"/>
      <c r="W135" s="23"/>
      <c r="X135" s="23"/>
      <c r="Y135" s="25" t="s">
        <v>348</v>
      </c>
    </row>
    <row r="136" spans="1:25" x14ac:dyDescent="0.5">
      <c r="A136" s="23">
        <v>65</v>
      </c>
      <c r="B136" s="23" t="s">
        <v>123</v>
      </c>
      <c r="C136" s="23">
        <v>39238</v>
      </c>
      <c r="D136" s="23">
        <v>297</v>
      </c>
      <c r="E136" s="23">
        <v>2990</v>
      </c>
      <c r="F136" s="23" t="s">
        <v>64</v>
      </c>
      <c r="G136" s="23">
        <v>0</v>
      </c>
      <c r="H136" s="23">
        <v>0</v>
      </c>
      <c r="I136" s="23">
        <v>79</v>
      </c>
      <c r="J136" s="24"/>
      <c r="K136" s="23"/>
      <c r="L136" s="23"/>
      <c r="M136" s="23"/>
      <c r="N136" s="23"/>
      <c r="O136" s="23">
        <v>65</v>
      </c>
      <c r="P136" s="26" t="s">
        <v>619</v>
      </c>
      <c r="Q136" s="23"/>
      <c r="R136" s="23"/>
      <c r="S136" s="23"/>
      <c r="T136" s="23"/>
      <c r="U136" s="23"/>
      <c r="V136" s="23"/>
      <c r="W136" s="23"/>
      <c r="X136" s="23"/>
      <c r="Y136" s="25" t="s">
        <v>348</v>
      </c>
    </row>
    <row r="137" spans="1:25" x14ac:dyDescent="0.5">
      <c r="A137" s="23">
        <v>66</v>
      </c>
      <c r="B137" s="23" t="s">
        <v>123</v>
      </c>
      <c r="C137" s="23">
        <v>13950</v>
      </c>
      <c r="D137" s="23">
        <v>136</v>
      </c>
      <c r="E137" s="23">
        <v>652</v>
      </c>
      <c r="F137" s="23" t="s">
        <v>64</v>
      </c>
      <c r="G137" s="23">
        <v>0</v>
      </c>
      <c r="H137" s="23">
        <v>0</v>
      </c>
      <c r="I137" s="23">
        <v>55</v>
      </c>
      <c r="J137" s="24"/>
      <c r="K137" s="23"/>
      <c r="L137" s="23"/>
      <c r="M137" s="23"/>
      <c r="N137" s="23"/>
      <c r="O137" s="23">
        <v>66</v>
      </c>
      <c r="P137" s="26" t="s">
        <v>621</v>
      </c>
      <c r="Q137" s="23"/>
      <c r="R137" s="23"/>
      <c r="S137" s="23"/>
      <c r="T137" s="23"/>
      <c r="U137" s="23"/>
      <c r="V137" s="23"/>
      <c r="W137" s="23"/>
      <c r="X137" s="23"/>
      <c r="Y137" s="25" t="s">
        <v>349</v>
      </c>
    </row>
    <row r="138" spans="1:25" x14ac:dyDescent="0.5">
      <c r="A138" s="23">
        <v>67</v>
      </c>
      <c r="B138" s="23" t="s">
        <v>123</v>
      </c>
      <c r="C138" s="23">
        <v>46855</v>
      </c>
      <c r="D138" s="23">
        <v>458</v>
      </c>
      <c r="E138" s="23">
        <v>4671</v>
      </c>
      <c r="F138" s="23" t="s">
        <v>64</v>
      </c>
      <c r="G138" s="23">
        <v>2</v>
      </c>
      <c r="H138" s="23">
        <v>3</v>
      </c>
      <c r="I138" s="23">
        <v>65</v>
      </c>
      <c r="J138" s="24"/>
      <c r="K138" s="23"/>
      <c r="L138" s="23"/>
      <c r="M138" s="23"/>
      <c r="N138" s="23"/>
      <c r="O138" s="23">
        <v>67</v>
      </c>
      <c r="P138" s="26" t="s">
        <v>622</v>
      </c>
      <c r="Q138" s="23"/>
      <c r="R138" s="23"/>
      <c r="S138" s="23"/>
      <c r="T138" s="23"/>
      <c r="U138" s="23"/>
      <c r="V138" s="23"/>
      <c r="W138" s="23"/>
      <c r="X138" s="23"/>
      <c r="Y138" s="25" t="s">
        <v>351</v>
      </c>
    </row>
    <row r="139" spans="1:25" x14ac:dyDescent="0.5">
      <c r="A139" s="23"/>
      <c r="B139" s="23" t="s">
        <v>123</v>
      </c>
      <c r="C139" s="23">
        <v>39529</v>
      </c>
      <c r="D139" s="23">
        <v>365</v>
      </c>
      <c r="E139" s="23">
        <v>3174</v>
      </c>
      <c r="F139" s="23" t="s">
        <v>64</v>
      </c>
      <c r="G139" s="23">
        <v>11</v>
      </c>
      <c r="H139" s="23">
        <v>0</v>
      </c>
      <c r="I139" s="23">
        <v>80</v>
      </c>
      <c r="J139" s="24"/>
      <c r="K139" s="23"/>
      <c r="L139" s="23"/>
      <c r="M139" s="23"/>
      <c r="N139" s="23"/>
      <c r="O139" s="23"/>
      <c r="P139" s="26"/>
      <c r="Q139" s="23"/>
      <c r="R139" s="23"/>
      <c r="S139" s="23"/>
      <c r="T139" s="23"/>
      <c r="U139" s="23"/>
      <c r="V139" s="23"/>
      <c r="W139" s="23"/>
      <c r="X139" s="23"/>
      <c r="Y139" s="25"/>
    </row>
    <row r="140" spans="1:25" x14ac:dyDescent="0.5">
      <c r="A140" s="23"/>
      <c r="B140" s="23" t="s">
        <v>123</v>
      </c>
      <c r="C140" s="23">
        <v>45363</v>
      </c>
      <c r="D140" s="23">
        <v>451</v>
      </c>
      <c r="E140" s="23">
        <v>4554</v>
      </c>
      <c r="F140" s="23" t="s">
        <v>64</v>
      </c>
      <c r="G140" s="23">
        <v>1</v>
      </c>
      <c r="H140" s="23">
        <v>1</v>
      </c>
      <c r="I140" s="23">
        <v>75</v>
      </c>
      <c r="J140" s="24"/>
      <c r="K140" s="23"/>
      <c r="L140" s="23"/>
      <c r="M140" s="23"/>
      <c r="N140" s="23"/>
      <c r="O140" s="23"/>
      <c r="P140" s="26"/>
      <c r="Q140" s="23"/>
      <c r="R140" s="23"/>
      <c r="S140" s="23"/>
      <c r="T140" s="23"/>
      <c r="U140" s="23"/>
      <c r="V140" s="23"/>
      <c r="W140" s="23"/>
      <c r="X140" s="23"/>
      <c r="Y140" s="25"/>
    </row>
    <row r="141" spans="1:25" x14ac:dyDescent="0.5">
      <c r="A141" s="23"/>
      <c r="B141" s="23" t="s">
        <v>123</v>
      </c>
      <c r="C141" s="23">
        <v>45361</v>
      </c>
      <c r="D141" s="23">
        <v>449</v>
      </c>
      <c r="E141" s="23">
        <v>4552</v>
      </c>
      <c r="F141" s="23" t="s">
        <v>64</v>
      </c>
      <c r="G141" s="23">
        <v>1</v>
      </c>
      <c r="H141" s="23">
        <v>1</v>
      </c>
      <c r="I141" s="23">
        <v>75</v>
      </c>
      <c r="J141" s="24"/>
      <c r="K141" s="23"/>
      <c r="L141" s="23"/>
      <c r="M141" s="23"/>
      <c r="N141" s="23"/>
      <c r="O141" s="23"/>
      <c r="P141" s="26"/>
      <c r="Q141" s="23"/>
      <c r="R141" s="23"/>
      <c r="S141" s="23"/>
      <c r="T141" s="23"/>
      <c r="U141" s="23"/>
      <c r="V141" s="23"/>
      <c r="W141" s="23"/>
      <c r="X141" s="23"/>
      <c r="Y141" s="25"/>
    </row>
    <row r="142" spans="1:25" x14ac:dyDescent="0.5">
      <c r="A142" s="23"/>
      <c r="B142" s="23" t="s">
        <v>123</v>
      </c>
      <c r="C142" s="23">
        <v>45360</v>
      </c>
      <c r="D142" s="23">
        <v>448</v>
      </c>
      <c r="E142" s="23">
        <v>4551</v>
      </c>
      <c r="F142" s="23" t="s">
        <v>64</v>
      </c>
      <c r="G142" s="23">
        <v>1</v>
      </c>
      <c r="H142" s="23">
        <v>1</v>
      </c>
      <c r="I142" s="23">
        <v>75</v>
      </c>
      <c r="J142" s="24"/>
      <c r="K142" s="23"/>
      <c r="L142" s="23"/>
      <c r="M142" s="23"/>
      <c r="N142" s="23"/>
      <c r="O142" s="23"/>
      <c r="P142" s="26"/>
      <c r="Q142" s="23"/>
      <c r="R142" s="23"/>
      <c r="S142" s="23"/>
      <c r="T142" s="23"/>
      <c r="U142" s="23"/>
      <c r="V142" s="23"/>
      <c r="W142" s="23"/>
      <c r="X142" s="23"/>
      <c r="Y142" s="25"/>
    </row>
    <row r="143" spans="1:25" x14ac:dyDescent="0.5">
      <c r="A143" s="23"/>
      <c r="B143" s="23" t="s">
        <v>123</v>
      </c>
      <c r="C143" s="23">
        <v>45362</v>
      </c>
      <c r="D143" s="23">
        <v>450</v>
      </c>
      <c r="E143" s="23">
        <v>4553</v>
      </c>
      <c r="F143" s="23" t="s">
        <v>64</v>
      </c>
      <c r="G143" s="23">
        <v>1</v>
      </c>
      <c r="H143" s="23">
        <v>1</v>
      </c>
      <c r="I143" s="23">
        <v>75</v>
      </c>
      <c r="J143" s="24"/>
      <c r="K143" s="23"/>
      <c r="L143" s="23"/>
      <c r="M143" s="23"/>
      <c r="N143" s="23"/>
      <c r="O143" s="23"/>
      <c r="P143" s="26"/>
      <c r="Q143" s="23"/>
      <c r="R143" s="23"/>
      <c r="S143" s="23"/>
      <c r="T143" s="23"/>
      <c r="U143" s="23"/>
      <c r="V143" s="23"/>
      <c r="W143" s="23"/>
      <c r="X143" s="23"/>
      <c r="Y143" s="25"/>
    </row>
    <row r="144" spans="1:25" x14ac:dyDescent="0.5">
      <c r="A144" s="23"/>
      <c r="B144" s="23" t="s">
        <v>123</v>
      </c>
      <c r="C144" s="23">
        <v>39529</v>
      </c>
      <c r="D144" s="23">
        <v>365</v>
      </c>
      <c r="E144" s="23">
        <v>3174</v>
      </c>
      <c r="F144" s="23" t="s">
        <v>64</v>
      </c>
      <c r="G144" s="23">
        <v>8</v>
      </c>
      <c r="H144" s="23">
        <v>2</v>
      </c>
      <c r="I144" s="23">
        <v>56</v>
      </c>
      <c r="J144" s="24"/>
      <c r="K144" s="23"/>
      <c r="L144" s="23"/>
      <c r="M144" s="23"/>
      <c r="N144" s="23"/>
      <c r="O144" s="23"/>
      <c r="P144" s="26"/>
      <c r="Q144" s="23"/>
      <c r="R144" s="23"/>
      <c r="S144" s="23"/>
      <c r="T144" s="23"/>
      <c r="U144" s="23"/>
      <c r="V144" s="23"/>
      <c r="W144" s="23"/>
      <c r="X144" s="23"/>
      <c r="Y144" s="25"/>
    </row>
    <row r="145" spans="1:26" x14ac:dyDescent="0.5">
      <c r="A145" s="23"/>
      <c r="B145" s="23" t="s">
        <v>123</v>
      </c>
      <c r="C145" s="23">
        <v>45359</v>
      </c>
      <c r="D145" s="23">
        <v>447</v>
      </c>
      <c r="E145" s="23">
        <v>4550</v>
      </c>
      <c r="F145" s="23" t="s">
        <v>64</v>
      </c>
      <c r="G145" s="23">
        <v>1</v>
      </c>
      <c r="H145" s="23">
        <v>1</v>
      </c>
      <c r="I145" s="23">
        <v>76</v>
      </c>
      <c r="J145" s="24"/>
      <c r="K145" s="23"/>
      <c r="L145" s="23"/>
      <c r="M145" s="23"/>
      <c r="N145" s="23"/>
      <c r="O145" s="23"/>
      <c r="P145" s="26"/>
      <c r="Q145" s="23"/>
      <c r="R145" s="23"/>
      <c r="S145" s="23"/>
      <c r="T145" s="23"/>
      <c r="U145" s="23"/>
      <c r="V145" s="23"/>
      <c r="W145" s="23"/>
      <c r="X145" s="23"/>
      <c r="Y145" s="25"/>
    </row>
    <row r="146" spans="1:26" x14ac:dyDescent="0.5">
      <c r="A146" s="23">
        <v>68</v>
      </c>
      <c r="B146" s="23" t="s">
        <v>128</v>
      </c>
      <c r="C146" s="23">
        <v>27</v>
      </c>
      <c r="D146" s="23">
        <v>83</v>
      </c>
      <c r="E146" s="23">
        <v>50</v>
      </c>
      <c r="F146" s="23" t="s">
        <v>64</v>
      </c>
      <c r="G146" s="23">
        <v>15</v>
      </c>
      <c r="H146" s="23">
        <v>2</v>
      </c>
      <c r="I146" s="23">
        <v>11</v>
      </c>
      <c r="J146" s="24"/>
      <c r="K146" s="23"/>
      <c r="L146" s="23"/>
      <c r="M146" s="23"/>
      <c r="N146" s="23"/>
      <c r="O146" s="23">
        <v>68</v>
      </c>
      <c r="P146" s="26" t="s">
        <v>623</v>
      </c>
      <c r="Q146" s="23"/>
      <c r="R146" s="23"/>
      <c r="S146" s="23"/>
      <c r="T146" s="23"/>
      <c r="U146" s="23"/>
      <c r="V146" s="23"/>
      <c r="W146" s="23"/>
      <c r="X146" s="23"/>
      <c r="Y146" s="25" t="s">
        <v>255</v>
      </c>
      <c r="Z146" s="9" t="s">
        <v>588</v>
      </c>
    </row>
    <row r="147" spans="1:26" x14ac:dyDescent="0.5">
      <c r="A147" s="23">
        <v>69</v>
      </c>
      <c r="B147" s="23" t="s">
        <v>123</v>
      </c>
      <c r="C147" s="23">
        <v>39216</v>
      </c>
      <c r="D147" s="23">
        <v>61</v>
      </c>
      <c r="E147" s="23">
        <v>2968</v>
      </c>
      <c r="F147" s="23" t="s">
        <v>64</v>
      </c>
      <c r="G147" s="23">
        <v>35</v>
      </c>
      <c r="H147" s="23">
        <v>1</v>
      </c>
      <c r="I147" s="23">
        <v>20</v>
      </c>
      <c r="J147" s="24"/>
      <c r="K147" s="23"/>
      <c r="L147" s="23"/>
      <c r="M147" s="23"/>
      <c r="N147" s="23"/>
      <c r="O147" s="23">
        <v>69</v>
      </c>
      <c r="P147" s="26" t="s">
        <v>624</v>
      </c>
      <c r="Q147" s="23"/>
      <c r="R147" s="23"/>
      <c r="S147" s="23"/>
      <c r="T147" s="23"/>
      <c r="U147" s="23"/>
      <c r="V147" s="23"/>
      <c r="W147" s="23"/>
      <c r="X147" s="23"/>
      <c r="Y147" s="25" t="s">
        <v>353</v>
      </c>
      <c r="Z147" s="9" t="s">
        <v>588</v>
      </c>
    </row>
    <row r="148" spans="1:26" x14ac:dyDescent="0.5">
      <c r="A148" s="23">
        <v>70</v>
      </c>
      <c r="B148" s="23" t="s">
        <v>123</v>
      </c>
      <c r="C148" s="23">
        <v>39203</v>
      </c>
      <c r="D148" s="23">
        <v>58</v>
      </c>
      <c r="E148" s="23">
        <v>2966</v>
      </c>
      <c r="F148" s="23" t="s">
        <v>64</v>
      </c>
      <c r="G148" s="23">
        <v>3</v>
      </c>
      <c r="H148" s="23">
        <v>2</v>
      </c>
      <c r="I148" s="23">
        <v>22</v>
      </c>
      <c r="J148" s="24"/>
      <c r="K148" s="23"/>
      <c r="L148" s="23"/>
      <c r="M148" s="23"/>
      <c r="N148" s="23"/>
      <c r="O148" s="23">
        <v>70</v>
      </c>
      <c r="P148" s="26" t="s">
        <v>625</v>
      </c>
      <c r="Q148" s="23"/>
      <c r="R148" s="23"/>
      <c r="S148" s="23"/>
      <c r="T148" s="23"/>
      <c r="U148" s="23"/>
      <c r="V148" s="23"/>
      <c r="W148" s="23"/>
      <c r="X148" s="23"/>
      <c r="Y148" s="25" t="s">
        <v>355</v>
      </c>
      <c r="Z148" s="9" t="s">
        <v>588</v>
      </c>
    </row>
    <row r="149" spans="1:26" x14ac:dyDescent="0.5">
      <c r="A149" s="23"/>
      <c r="B149" s="23" t="s">
        <v>123</v>
      </c>
      <c r="C149" s="23">
        <v>39591</v>
      </c>
      <c r="D149" s="23">
        <v>246</v>
      </c>
      <c r="E149" s="23">
        <v>3236</v>
      </c>
      <c r="F149" s="23" t="s">
        <v>64</v>
      </c>
      <c r="G149" s="23">
        <v>1</v>
      </c>
      <c r="H149" s="23">
        <v>0</v>
      </c>
      <c r="I149" s="23">
        <v>12</v>
      </c>
      <c r="J149" s="24"/>
      <c r="K149" s="23"/>
      <c r="L149" s="23"/>
      <c r="M149" s="23"/>
      <c r="N149" s="23"/>
      <c r="O149" s="23"/>
      <c r="P149" s="26"/>
      <c r="Q149" s="23"/>
      <c r="R149" s="23"/>
      <c r="S149" s="23"/>
      <c r="T149" s="23"/>
      <c r="U149" s="23"/>
      <c r="V149" s="23"/>
      <c r="W149" s="23"/>
      <c r="X149" s="23"/>
      <c r="Y149" s="25"/>
    </row>
    <row r="150" spans="1:26" x14ac:dyDescent="0.5">
      <c r="A150" s="23">
        <v>71</v>
      </c>
      <c r="B150" s="23" t="s">
        <v>123</v>
      </c>
      <c r="C150" s="23">
        <v>47762</v>
      </c>
      <c r="D150" s="23">
        <v>358</v>
      </c>
      <c r="E150" s="23">
        <v>4814</v>
      </c>
      <c r="F150" s="23" t="s">
        <v>64</v>
      </c>
      <c r="G150" s="23">
        <v>4</v>
      </c>
      <c r="H150" s="23">
        <v>2</v>
      </c>
      <c r="I150" s="23">
        <v>4</v>
      </c>
      <c r="J150" s="24"/>
      <c r="K150" s="23"/>
      <c r="L150" s="23"/>
      <c r="M150" s="23"/>
      <c r="N150" s="23"/>
      <c r="O150" s="23">
        <v>71</v>
      </c>
      <c r="P150" s="26" t="s">
        <v>626</v>
      </c>
      <c r="Q150" s="23"/>
      <c r="R150" s="23"/>
      <c r="S150" s="23"/>
      <c r="T150" s="23"/>
      <c r="U150" s="23"/>
      <c r="V150" s="23"/>
      <c r="W150" s="23"/>
      <c r="X150" s="23"/>
      <c r="Y150" s="25" t="s">
        <v>360</v>
      </c>
      <c r="Z150" s="9" t="s">
        <v>588</v>
      </c>
    </row>
    <row r="151" spans="1:26" x14ac:dyDescent="0.5">
      <c r="A151" s="23"/>
      <c r="B151" s="23" t="s">
        <v>123</v>
      </c>
      <c r="C151" s="23">
        <v>35283</v>
      </c>
      <c r="D151" s="23">
        <v>220</v>
      </c>
      <c r="E151" s="23">
        <v>2387</v>
      </c>
      <c r="F151" s="23" t="s">
        <v>64</v>
      </c>
      <c r="G151" s="23">
        <v>10</v>
      </c>
      <c r="H151" s="23">
        <v>0</v>
      </c>
      <c r="I151" s="23">
        <v>3</v>
      </c>
      <c r="J151" s="24"/>
      <c r="K151" s="23"/>
      <c r="L151" s="23"/>
      <c r="M151" s="23"/>
      <c r="N151" s="23"/>
      <c r="O151" s="23"/>
      <c r="P151" s="26"/>
      <c r="Q151" s="23"/>
      <c r="R151" s="23"/>
      <c r="S151" s="23"/>
      <c r="T151" s="23"/>
      <c r="U151" s="23"/>
      <c r="V151" s="23"/>
      <c r="W151" s="23"/>
      <c r="X151" s="23"/>
      <c r="Y151" s="25"/>
    </row>
    <row r="152" spans="1:26" x14ac:dyDescent="0.5">
      <c r="A152" s="23">
        <v>72</v>
      </c>
      <c r="B152" s="23" t="s">
        <v>123</v>
      </c>
      <c r="C152" s="23">
        <v>39884</v>
      </c>
      <c r="D152" s="23">
        <v>135</v>
      </c>
      <c r="E152" s="23">
        <v>3400</v>
      </c>
      <c r="F152" s="23" t="s">
        <v>64</v>
      </c>
      <c r="G152" s="23">
        <v>6</v>
      </c>
      <c r="H152" s="23">
        <v>1</v>
      </c>
      <c r="I152" s="23">
        <v>85</v>
      </c>
      <c r="J152" s="24"/>
      <c r="K152" s="23"/>
      <c r="L152" s="23"/>
      <c r="M152" s="23"/>
      <c r="N152" s="23"/>
      <c r="O152" s="23">
        <v>72</v>
      </c>
      <c r="P152" s="26" t="s">
        <v>595</v>
      </c>
      <c r="Q152" s="23"/>
      <c r="R152" s="23"/>
      <c r="S152" s="23"/>
      <c r="T152" s="23"/>
      <c r="U152" s="23"/>
      <c r="V152" s="23"/>
      <c r="W152" s="23"/>
      <c r="X152" s="23"/>
      <c r="Y152" s="25" t="s">
        <v>788</v>
      </c>
    </row>
    <row r="153" spans="1:26" x14ac:dyDescent="0.5">
      <c r="A153" s="23"/>
      <c r="B153" s="23" t="s">
        <v>123</v>
      </c>
      <c r="C153" s="23">
        <v>36850</v>
      </c>
      <c r="D153" s="23">
        <v>35</v>
      </c>
      <c r="E153" s="23">
        <v>2745</v>
      </c>
      <c r="F153" s="23" t="s">
        <v>64</v>
      </c>
      <c r="G153" s="23">
        <v>19</v>
      </c>
      <c r="H153" s="23">
        <v>2</v>
      </c>
      <c r="I153" s="23">
        <v>34</v>
      </c>
      <c r="J153" s="24"/>
      <c r="K153" s="23"/>
      <c r="L153" s="23"/>
      <c r="M153" s="23"/>
      <c r="N153" s="23"/>
      <c r="O153" s="23"/>
      <c r="P153" s="26"/>
      <c r="Q153" s="23"/>
      <c r="R153" s="23"/>
      <c r="S153" s="23"/>
      <c r="T153" s="23"/>
      <c r="U153" s="23"/>
      <c r="V153" s="23"/>
      <c r="W153" s="23"/>
      <c r="X153" s="23"/>
      <c r="Y153" s="25"/>
    </row>
    <row r="154" spans="1:26" x14ac:dyDescent="0.5">
      <c r="A154" s="23">
        <v>73</v>
      </c>
      <c r="B154" s="23" t="s">
        <v>123</v>
      </c>
      <c r="C154" s="23">
        <v>39314</v>
      </c>
      <c r="D154" s="23">
        <v>247</v>
      </c>
      <c r="E154" s="23">
        <v>3073</v>
      </c>
      <c r="F154" s="23" t="s">
        <v>64</v>
      </c>
      <c r="G154" s="23">
        <v>12</v>
      </c>
      <c r="H154" s="23">
        <v>0</v>
      </c>
      <c r="I154" s="23">
        <v>83</v>
      </c>
      <c r="J154" s="24"/>
      <c r="K154" s="23"/>
      <c r="L154" s="23"/>
      <c r="M154" s="23"/>
      <c r="N154" s="23"/>
      <c r="O154" s="23">
        <v>73</v>
      </c>
      <c r="P154" s="26" t="s">
        <v>581</v>
      </c>
      <c r="Q154" s="23"/>
      <c r="R154" s="23"/>
      <c r="S154" s="23"/>
      <c r="T154" s="23"/>
      <c r="U154" s="23"/>
      <c r="V154" s="23"/>
      <c r="W154" s="23"/>
      <c r="X154" s="23"/>
      <c r="Y154" s="25" t="s">
        <v>631</v>
      </c>
    </row>
    <row r="155" spans="1:26" x14ac:dyDescent="0.5">
      <c r="A155" s="23"/>
      <c r="B155" s="23" t="s">
        <v>123</v>
      </c>
      <c r="C155" s="23">
        <v>16301</v>
      </c>
      <c r="D155" s="23">
        <v>81</v>
      </c>
      <c r="E155" s="23">
        <v>1365</v>
      </c>
      <c r="F155" s="23" t="s">
        <v>64</v>
      </c>
      <c r="G155" s="23">
        <v>16</v>
      </c>
      <c r="H155" s="23">
        <v>0</v>
      </c>
      <c r="I155" s="23">
        <v>48</v>
      </c>
      <c r="J155" s="24"/>
      <c r="K155" s="23"/>
      <c r="L155" s="23"/>
      <c r="M155" s="23"/>
      <c r="N155" s="23"/>
      <c r="O155" s="23"/>
      <c r="P155" s="26"/>
      <c r="Q155" s="23"/>
      <c r="R155" s="23"/>
      <c r="S155" s="23"/>
      <c r="T155" s="23"/>
      <c r="U155" s="23"/>
      <c r="V155" s="23"/>
      <c r="W155" s="23"/>
      <c r="X155" s="23"/>
      <c r="Y155" s="25"/>
    </row>
    <row r="156" spans="1:26" x14ac:dyDescent="0.5">
      <c r="A156" s="23">
        <v>74</v>
      </c>
      <c r="B156" s="23" t="s">
        <v>123</v>
      </c>
      <c r="C156" s="23">
        <v>19240</v>
      </c>
      <c r="D156" s="23">
        <v>139</v>
      </c>
      <c r="E156" s="23">
        <v>1739</v>
      </c>
      <c r="F156" s="23" t="s">
        <v>64</v>
      </c>
      <c r="G156" s="23">
        <v>6</v>
      </c>
      <c r="H156" s="23">
        <v>0</v>
      </c>
      <c r="I156" s="23">
        <v>60</v>
      </c>
      <c r="J156" s="24"/>
      <c r="K156" s="23"/>
      <c r="L156" s="23"/>
      <c r="M156" s="23"/>
      <c r="N156" s="23"/>
      <c r="O156" s="23">
        <v>74</v>
      </c>
      <c r="P156" s="26" t="s">
        <v>797</v>
      </c>
      <c r="Q156" s="23"/>
      <c r="R156" s="23"/>
      <c r="S156" s="23"/>
      <c r="T156" s="23"/>
      <c r="U156" s="23"/>
      <c r="V156" s="23"/>
      <c r="W156" s="23"/>
      <c r="X156" s="23"/>
      <c r="Y156" s="25" t="s">
        <v>751</v>
      </c>
      <c r="Z156" s="9" t="s">
        <v>588</v>
      </c>
    </row>
    <row r="157" spans="1:26" x14ac:dyDescent="0.5">
      <c r="A157" s="23">
        <v>75</v>
      </c>
      <c r="B157" s="23" t="s">
        <v>123</v>
      </c>
      <c r="C157" s="23">
        <v>48849</v>
      </c>
      <c r="D157" s="23">
        <v>408</v>
      </c>
      <c r="E157" s="23">
        <v>4905</v>
      </c>
      <c r="F157" s="23" t="s">
        <v>64</v>
      </c>
      <c r="G157" s="23">
        <v>5</v>
      </c>
      <c r="H157" s="23">
        <v>1</v>
      </c>
      <c r="I157" s="23">
        <v>63</v>
      </c>
      <c r="J157" s="24"/>
      <c r="K157" s="23"/>
      <c r="L157" s="23"/>
      <c r="M157" s="23"/>
      <c r="N157" s="23"/>
      <c r="O157" s="23">
        <v>75</v>
      </c>
      <c r="P157" s="26" t="s">
        <v>653</v>
      </c>
      <c r="Q157" s="23"/>
      <c r="R157" s="23"/>
      <c r="S157" s="23"/>
      <c r="T157" s="23"/>
      <c r="U157" s="23"/>
      <c r="V157" s="23"/>
      <c r="W157" s="23"/>
      <c r="X157" s="23"/>
      <c r="Y157" s="25" t="s">
        <v>753</v>
      </c>
      <c r="Z157" s="9" t="s">
        <v>588</v>
      </c>
    </row>
    <row r="158" spans="1:26" x14ac:dyDescent="0.5">
      <c r="A158" s="23">
        <v>76</v>
      </c>
      <c r="B158" s="23" t="s">
        <v>123</v>
      </c>
      <c r="C158" s="23">
        <v>48850</v>
      </c>
      <c r="D158" s="23">
        <v>409</v>
      </c>
      <c r="E158" s="23">
        <v>4906</v>
      </c>
      <c r="F158" s="23" t="s">
        <v>64</v>
      </c>
      <c r="G158" s="23">
        <v>1</v>
      </c>
      <c r="H158" s="23">
        <v>2</v>
      </c>
      <c r="I158" s="23">
        <v>8</v>
      </c>
      <c r="J158" s="24"/>
      <c r="K158" s="23"/>
      <c r="L158" s="23"/>
      <c r="M158" s="23"/>
      <c r="N158" s="23"/>
      <c r="O158" s="23">
        <v>76</v>
      </c>
      <c r="P158" s="26" t="s">
        <v>798</v>
      </c>
      <c r="Q158" s="23"/>
      <c r="R158" s="23"/>
      <c r="S158" s="23"/>
      <c r="T158" s="23"/>
      <c r="U158" s="23"/>
      <c r="V158" s="23"/>
      <c r="W158" s="23"/>
      <c r="X158" s="23"/>
      <c r="Y158" s="25" t="s">
        <v>754</v>
      </c>
    </row>
    <row r="159" spans="1:26" x14ac:dyDescent="0.5">
      <c r="A159" s="23">
        <v>77</v>
      </c>
      <c r="B159" s="23" t="s">
        <v>123</v>
      </c>
      <c r="C159" s="23">
        <v>28030</v>
      </c>
      <c r="D159" s="23">
        <v>180</v>
      </c>
      <c r="E159" s="23">
        <v>842</v>
      </c>
      <c r="F159" s="23" t="s">
        <v>64</v>
      </c>
      <c r="G159" s="23">
        <v>5</v>
      </c>
      <c r="H159" s="23">
        <v>1</v>
      </c>
      <c r="I159" s="23">
        <v>6</v>
      </c>
      <c r="J159" s="24"/>
      <c r="K159" s="23"/>
      <c r="L159" s="23"/>
      <c r="M159" s="23"/>
      <c r="N159" s="23"/>
      <c r="O159" s="23">
        <v>77</v>
      </c>
      <c r="P159" s="26" t="s">
        <v>799</v>
      </c>
      <c r="Q159" s="23"/>
      <c r="R159" s="23"/>
      <c r="S159" s="23"/>
      <c r="T159" s="23"/>
      <c r="U159" s="23"/>
      <c r="V159" s="23"/>
      <c r="W159" s="23"/>
      <c r="X159" s="23"/>
      <c r="Y159" s="25" t="s">
        <v>756</v>
      </c>
    </row>
    <row r="160" spans="1:26" x14ac:dyDescent="0.5">
      <c r="A160" s="23">
        <v>78</v>
      </c>
      <c r="B160" s="23" t="s">
        <v>123</v>
      </c>
      <c r="C160" s="23">
        <v>39326</v>
      </c>
      <c r="D160" s="23">
        <v>101</v>
      </c>
      <c r="E160" s="23">
        <v>3085</v>
      </c>
      <c r="F160" s="23" t="s">
        <v>64</v>
      </c>
      <c r="G160" s="23">
        <v>22</v>
      </c>
      <c r="H160" s="23">
        <v>1</v>
      </c>
      <c r="I160" s="23">
        <v>85</v>
      </c>
      <c r="J160" s="24"/>
      <c r="K160" s="23"/>
      <c r="L160" s="23"/>
      <c r="M160" s="23"/>
      <c r="N160" s="23"/>
      <c r="O160" s="23">
        <v>78</v>
      </c>
      <c r="P160" s="26" t="s">
        <v>623</v>
      </c>
      <c r="Q160" s="23"/>
      <c r="R160" s="23"/>
      <c r="S160" s="23"/>
      <c r="T160" s="23"/>
      <c r="U160" s="23"/>
      <c r="V160" s="23"/>
      <c r="W160" s="23"/>
      <c r="X160" s="23"/>
      <c r="Y160" s="25" t="s">
        <v>757</v>
      </c>
      <c r="Z160" s="9" t="s">
        <v>588</v>
      </c>
    </row>
    <row r="161" spans="1:26" x14ac:dyDescent="0.5">
      <c r="A161" s="23"/>
      <c r="B161" s="23" t="s">
        <v>123</v>
      </c>
      <c r="C161" s="23">
        <v>27277</v>
      </c>
      <c r="D161" s="23">
        <v>49</v>
      </c>
      <c r="E161" s="23">
        <v>967</v>
      </c>
      <c r="F161" s="23" t="s">
        <v>64</v>
      </c>
      <c r="G161" s="23">
        <v>10</v>
      </c>
      <c r="H161" s="23">
        <v>2</v>
      </c>
      <c r="I161" s="23">
        <v>43</v>
      </c>
      <c r="J161" s="24"/>
      <c r="K161" s="23"/>
      <c r="L161" s="23"/>
      <c r="M161" s="23"/>
      <c r="N161" s="23"/>
      <c r="O161" s="23"/>
      <c r="P161" s="26"/>
      <c r="Q161" s="23"/>
      <c r="R161" s="23"/>
      <c r="S161" s="23"/>
      <c r="T161" s="23"/>
      <c r="U161" s="23"/>
      <c r="V161" s="23"/>
      <c r="W161" s="23"/>
      <c r="X161" s="23"/>
      <c r="Y161" s="25"/>
    </row>
    <row r="162" spans="1:26" x14ac:dyDescent="0.5">
      <c r="A162" s="23"/>
      <c r="B162" s="23" t="s">
        <v>123</v>
      </c>
      <c r="C162" s="23">
        <v>39323</v>
      </c>
      <c r="D162" s="23">
        <v>97</v>
      </c>
      <c r="E162" s="23">
        <v>3082</v>
      </c>
      <c r="F162" s="23" t="s">
        <v>64</v>
      </c>
      <c r="G162" s="23">
        <v>7</v>
      </c>
      <c r="H162" s="23">
        <v>0</v>
      </c>
      <c r="I162" s="23">
        <v>27</v>
      </c>
      <c r="J162" s="24"/>
      <c r="K162" s="23"/>
      <c r="L162" s="23"/>
      <c r="M162" s="23"/>
      <c r="N162" s="23"/>
      <c r="O162" s="23"/>
      <c r="P162" s="26"/>
      <c r="Q162" s="23"/>
      <c r="R162" s="23"/>
      <c r="S162" s="23"/>
      <c r="T162" s="23"/>
      <c r="U162" s="23"/>
      <c r="V162" s="23"/>
      <c r="W162" s="23"/>
      <c r="X162" s="23"/>
      <c r="Y162" s="25"/>
    </row>
    <row r="163" spans="1:26" x14ac:dyDescent="0.5">
      <c r="A163" s="23">
        <v>79</v>
      </c>
      <c r="B163" s="23" t="s">
        <v>123</v>
      </c>
      <c r="C163" s="23">
        <v>39199</v>
      </c>
      <c r="D163" s="23">
        <v>56</v>
      </c>
      <c r="E163" s="23">
        <v>2962</v>
      </c>
      <c r="F163" s="23" t="s">
        <v>64</v>
      </c>
      <c r="G163" s="23">
        <v>12</v>
      </c>
      <c r="H163" s="23">
        <v>1</v>
      </c>
      <c r="I163" s="23">
        <v>56</v>
      </c>
      <c r="J163" s="24"/>
      <c r="K163" s="23"/>
      <c r="L163" s="23"/>
      <c r="M163" s="23"/>
      <c r="N163" s="23"/>
      <c r="O163" s="23">
        <v>79</v>
      </c>
      <c r="P163" s="26" t="s">
        <v>800</v>
      </c>
      <c r="Q163" s="23"/>
      <c r="R163" s="23"/>
      <c r="S163" s="23"/>
      <c r="T163" s="23"/>
      <c r="U163" s="23"/>
      <c r="V163" s="23"/>
      <c r="W163" s="23"/>
      <c r="X163" s="23"/>
      <c r="Y163" s="25" t="s">
        <v>801</v>
      </c>
    </row>
    <row r="164" spans="1:26" x14ac:dyDescent="0.5">
      <c r="A164" s="23"/>
      <c r="B164" s="23" t="s">
        <v>123</v>
      </c>
      <c r="C164" s="23">
        <v>27247</v>
      </c>
      <c r="D164" s="23">
        <v>44</v>
      </c>
      <c r="E164" s="23">
        <v>931</v>
      </c>
      <c r="F164" s="23" t="s">
        <v>64</v>
      </c>
      <c r="G164" s="23">
        <v>9</v>
      </c>
      <c r="H164" s="23">
        <v>2</v>
      </c>
      <c r="I164" s="23">
        <v>61</v>
      </c>
      <c r="J164" s="24"/>
      <c r="K164" s="23"/>
      <c r="L164" s="23"/>
      <c r="M164" s="23"/>
      <c r="N164" s="23"/>
      <c r="O164" s="23"/>
      <c r="P164" s="26"/>
      <c r="Q164" s="23"/>
      <c r="R164" s="23"/>
      <c r="S164" s="23"/>
      <c r="T164" s="23"/>
      <c r="U164" s="23"/>
      <c r="V164" s="23"/>
      <c r="W164" s="23"/>
      <c r="X164" s="23"/>
      <c r="Y164" s="25"/>
    </row>
    <row r="165" spans="1:26" x14ac:dyDescent="0.5">
      <c r="A165" s="23">
        <v>80</v>
      </c>
      <c r="B165" s="23" t="s">
        <v>123</v>
      </c>
      <c r="C165" s="23">
        <v>27274</v>
      </c>
      <c r="D165" s="23">
        <v>48</v>
      </c>
      <c r="E165" s="23">
        <v>958</v>
      </c>
      <c r="F165" s="23" t="s">
        <v>64</v>
      </c>
      <c r="G165" s="23">
        <v>16</v>
      </c>
      <c r="H165" s="23">
        <v>3</v>
      </c>
      <c r="I165" s="23">
        <v>55</v>
      </c>
      <c r="J165" s="24"/>
      <c r="K165" s="23"/>
      <c r="L165" s="23"/>
      <c r="M165" s="23"/>
      <c r="N165" s="23"/>
      <c r="O165" s="23">
        <v>80</v>
      </c>
      <c r="P165" s="26" t="s">
        <v>802</v>
      </c>
      <c r="Q165" s="23"/>
      <c r="R165" s="23"/>
      <c r="S165" s="23"/>
      <c r="T165" s="23"/>
      <c r="U165" s="23"/>
      <c r="V165" s="23"/>
      <c r="W165" s="23"/>
      <c r="X165" s="23"/>
      <c r="Y165" s="25" t="s">
        <v>761</v>
      </c>
    </row>
    <row r="166" spans="1:26" x14ac:dyDescent="0.5">
      <c r="A166" s="23">
        <v>81</v>
      </c>
      <c r="B166" s="23" t="s">
        <v>123</v>
      </c>
      <c r="C166" s="23">
        <v>35283</v>
      </c>
      <c r="D166" s="23">
        <v>220</v>
      </c>
      <c r="E166" s="23">
        <v>2387</v>
      </c>
      <c r="F166" s="23" t="s">
        <v>64</v>
      </c>
      <c r="G166" s="23">
        <v>10</v>
      </c>
      <c r="H166" s="23">
        <v>0</v>
      </c>
      <c r="I166" s="23">
        <v>3</v>
      </c>
      <c r="J166" s="24"/>
      <c r="K166" s="23"/>
      <c r="L166" s="23"/>
      <c r="M166" s="23"/>
      <c r="N166" s="23"/>
      <c r="O166" s="23">
        <v>81</v>
      </c>
      <c r="P166" s="26" t="s">
        <v>626</v>
      </c>
      <c r="Q166" s="23"/>
      <c r="R166" s="23"/>
      <c r="S166" s="23"/>
      <c r="T166" s="23"/>
      <c r="U166" s="23"/>
      <c r="V166" s="23"/>
      <c r="W166" s="23"/>
      <c r="X166" s="23"/>
      <c r="Y166" s="25" t="s">
        <v>763</v>
      </c>
    </row>
    <row r="167" spans="1:26" x14ac:dyDescent="0.5">
      <c r="A167" s="23"/>
      <c r="B167" s="23" t="s">
        <v>123</v>
      </c>
      <c r="C167" s="23">
        <v>47762</v>
      </c>
      <c r="D167" s="23">
        <v>358</v>
      </c>
      <c r="E167" s="23">
        <v>4814</v>
      </c>
      <c r="F167" s="23" t="s">
        <v>64</v>
      </c>
      <c r="G167" s="23">
        <v>4</v>
      </c>
      <c r="H167" s="23">
        <v>2</v>
      </c>
      <c r="I167" s="23">
        <v>4</v>
      </c>
      <c r="J167" s="24"/>
      <c r="K167" s="23"/>
      <c r="L167" s="23"/>
      <c r="M167" s="23"/>
      <c r="N167" s="23"/>
      <c r="O167" s="23"/>
      <c r="P167" s="26"/>
      <c r="Q167" s="23"/>
      <c r="R167" s="23"/>
      <c r="S167" s="23"/>
      <c r="T167" s="23"/>
      <c r="U167" s="23"/>
      <c r="V167" s="23"/>
      <c r="W167" s="23"/>
      <c r="X167" s="23"/>
      <c r="Y167" s="25"/>
    </row>
    <row r="168" spans="1:26" x14ac:dyDescent="0.5">
      <c r="A168" s="23">
        <v>82</v>
      </c>
      <c r="B168" s="23" t="s">
        <v>123</v>
      </c>
      <c r="C168" s="23">
        <v>39181</v>
      </c>
      <c r="D168" s="23">
        <v>85</v>
      </c>
      <c r="E168" s="23">
        <v>2944</v>
      </c>
      <c r="F168" s="23" t="s">
        <v>64</v>
      </c>
      <c r="G168" s="23">
        <v>4</v>
      </c>
      <c r="H168" s="23">
        <v>0</v>
      </c>
      <c r="I168" s="23">
        <v>68</v>
      </c>
      <c r="J168" s="24"/>
      <c r="K168" s="23"/>
      <c r="L168" s="23"/>
      <c r="M168" s="23"/>
      <c r="N168" s="23"/>
      <c r="O168" s="23">
        <v>82</v>
      </c>
      <c r="P168" s="26" t="s">
        <v>621</v>
      </c>
      <c r="Q168" s="23"/>
      <c r="R168" s="23"/>
      <c r="S168" s="23"/>
      <c r="T168" s="23"/>
      <c r="U168" s="23"/>
      <c r="V168" s="23"/>
      <c r="W168" s="23"/>
      <c r="X168" s="23"/>
      <c r="Y168" s="25" t="s">
        <v>764</v>
      </c>
      <c r="Z168" s="9" t="s">
        <v>845</v>
      </c>
    </row>
    <row r="169" spans="1:26" x14ac:dyDescent="0.5">
      <c r="A169" s="23"/>
      <c r="B169" s="23" t="s">
        <v>123</v>
      </c>
      <c r="C169" s="23">
        <v>47942</v>
      </c>
      <c r="D169" s="23">
        <v>159</v>
      </c>
      <c r="E169" s="23">
        <v>4850</v>
      </c>
      <c r="F169" s="23" t="s">
        <v>64</v>
      </c>
      <c r="G169" s="23">
        <v>3</v>
      </c>
      <c r="H169" s="23">
        <v>3</v>
      </c>
      <c r="I169" s="23">
        <v>24</v>
      </c>
      <c r="J169" s="24"/>
      <c r="K169" s="23"/>
      <c r="L169" s="23"/>
      <c r="M169" s="23"/>
      <c r="N169" s="23"/>
      <c r="O169" s="23"/>
      <c r="P169" s="26"/>
      <c r="Q169" s="23"/>
      <c r="R169" s="23"/>
      <c r="S169" s="23"/>
      <c r="T169" s="23"/>
      <c r="U169" s="23"/>
      <c r="V169" s="23"/>
      <c r="W169" s="23"/>
      <c r="X169" s="23"/>
      <c r="Y169" s="25"/>
    </row>
    <row r="170" spans="1:26" x14ac:dyDescent="0.5">
      <c r="A170" s="23"/>
      <c r="B170" s="23"/>
      <c r="C170" s="23"/>
      <c r="D170" s="23"/>
      <c r="E170" s="23"/>
      <c r="F170" s="23"/>
      <c r="G170" s="23"/>
      <c r="H170" s="23"/>
      <c r="I170" s="23"/>
      <c r="J170" s="24"/>
      <c r="K170" s="23"/>
      <c r="L170" s="23"/>
      <c r="M170" s="23"/>
      <c r="N170" s="23"/>
      <c r="O170" s="23"/>
      <c r="P170" s="26"/>
      <c r="Q170" s="23"/>
      <c r="R170" s="23"/>
      <c r="S170" s="23"/>
      <c r="T170" s="23"/>
      <c r="U170" s="23"/>
      <c r="V170" s="23"/>
      <c r="W170" s="23"/>
      <c r="X170" s="23"/>
      <c r="Y170" s="25"/>
    </row>
    <row r="171" spans="1:26" x14ac:dyDescent="0.5">
      <c r="A171" s="23">
        <v>83</v>
      </c>
      <c r="B171" s="23" t="s">
        <v>123</v>
      </c>
      <c r="C171" s="23">
        <v>42103</v>
      </c>
      <c r="D171" s="23">
        <v>288</v>
      </c>
      <c r="E171" s="23">
        <v>3816</v>
      </c>
      <c r="F171" s="23" t="s">
        <v>64</v>
      </c>
      <c r="G171" s="23">
        <v>5</v>
      </c>
      <c r="H171" s="23">
        <v>1</v>
      </c>
      <c r="I171" s="23">
        <v>2</v>
      </c>
      <c r="J171" s="24"/>
      <c r="K171" s="23"/>
      <c r="L171" s="23"/>
      <c r="M171" s="23"/>
      <c r="N171" s="23"/>
      <c r="O171" s="23">
        <v>83</v>
      </c>
      <c r="P171" s="26" t="s">
        <v>803</v>
      </c>
      <c r="Q171" s="23"/>
      <c r="R171" s="23"/>
      <c r="S171" s="23"/>
      <c r="T171" s="23"/>
      <c r="U171" s="23"/>
      <c r="V171" s="23"/>
      <c r="W171" s="23"/>
      <c r="X171" s="23"/>
      <c r="Y171" s="25" t="s">
        <v>766</v>
      </c>
    </row>
    <row r="172" spans="1:26" x14ac:dyDescent="0.5">
      <c r="A172" s="23"/>
      <c r="B172" s="23" t="s">
        <v>123</v>
      </c>
      <c r="C172" s="23">
        <v>47483</v>
      </c>
      <c r="D172" s="23">
        <v>392</v>
      </c>
      <c r="E172" s="23">
        <v>4783</v>
      </c>
      <c r="F172" s="23" t="s">
        <v>64</v>
      </c>
      <c r="G172" s="23">
        <v>4</v>
      </c>
      <c r="H172" s="23">
        <v>0</v>
      </c>
      <c r="I172" s="23">
        <v>0</v>
      </c>
      <c r="J172" s="24"/>
      <c r="K172" s="23"/>
      <c r="L172" s="23"/>
      <c r="M172" s="23"/>
      <c r="N172" s="23"/>
      <c r="O172" s="23"/>
      <c r="P172" s="26"/>
      <c r="Q172" s="23"/>
      <c r="R172" s="23"/>
      <c r="S172" s="23"/>
      <c r="T172" s="23"/>
      <c r="U172" s="23"/>
      <c r="V172" s="23"/>
      <c r="W172" s="23"/>
      <c r="X172" s="23"/>
      <c r="Y172" s="25"/>
    </row>
    <row r="173" spans="1:26" x14ac:dyDescent="0.5">
      <c r="A173" s="23">
        <v>84</v>
      </c>
      <c r="B173" s="23" t="s">
        <v>123</v>
      </c>
      <c r="C173" s="23">
        <v>47949</v>
      </c>
      <c r="D173" s="23">
        <v>398</v>
      </c>
      <c r="E173" s="23">
        <v>4851</v>
      </c>
      <c r="F173" s="23" t="s">
        <v>64</v>
      </c>
      <c r="G173" s="23">
        <v>10</v>
      </c>
      <c r="H173" s="23">
        <v>2</v>
      </c>
      <c r="I173" s="23">
        <v>84</v>
      </c>
      <c r="J173" s="24"/>
      <c r="K173" s="23"/>
      <c r="L173" s="23"/>
      <c r="M173" s="23"/>
      <c r="N173" s="23"/>
      <c r="O173" s="23">
        <v>84</v>
      </c>
      <c r="P173" s="26" t="s">
        <v>566</v>
      </c>
      <c r="Q173" s="23"/>
      <c r="R173" s="23"/>
      <c r="S173" s="23"/>
      <c r="T173" s="23"/>
      <c r="U173" s="23"/>
      <c r="V173" s="23"/>
      <c r="W173" s="23"/>
      <c r="X173" s="23"/>
      <c r="Y173" s="25" t="s">
        <v>767</v>
      </c>
    </row>
    <row r="174" spans="1:26" x14ac:dyDescent="0.5">
      <c r="A174" s="23"/>
      <c r="B174" s="23" t="s">
        <v>123</v>
      </c>
      <c r="C174" s="23">
        <v>27050</v>
      </c>
      <c r="D174" s="23">
        <v>96</v>
      </c>
      <c r="E174" s="23">
        <v>880</v>
      </c>
      <c r="F174" s="23" t="s">
        <v>64</v>
      </c>
      <c r="G174" s="23">
        <v>7</v>
      </c>
      <c r="H174" s="23">
        <v>1</v>
      </c>
      <c r="I174" s="23">
        <v>61</v>
      </c>
      <c r="J174" s="24"/>
      <c r="K174" s="23"/>
      <c r="L174" s="23"/>
      <c r="M174" s="23"/>
      <c r="N174" s="23"/>
      <c r="O174" s="23"/>
      <c r="P174" s="26"/>
      <c r="Q174" s="23"/>
      <c r="R174" s="23"/>
      <c r="S174" s="23"/>
      <c r="T174" s="23"/>
      <c r="U174" s="23"/>
      <c r="V174" s="23"/>
      <c r="W174" s="23"/>
      <c r="X174" s="23"/>
      <c r="Y174" s="25"/>
    </row>
    <row r="175" spans="1:26" x14ac:dyDescent="0.5">
      <c r="A175" s="23"/>
      <c r="B175" s="23" t="s">
        <v>123</v>
      </c>
      <c r="C175" s="23">
        <v>23750</v>
      </c>
      <c r="D175" s="23">
        <v>43</v>
      </c>
      <c r="E175" s="23">
        <v>2041</v>
      </c>
      <c r="F175" s="23" t="s">
        <v>64</v>
      </c>
      <c r="G175" s="23">
        <v>5</v>
      </c>
      <c r="H175" s="23">
        <v>1</v>
      </c>
      <c r="I175" s="23">
        <v>42</v>
      </c>
      <c r="J175" s="24"/>
      <c r="K175" s="23"/>
      <c r="L175" s="23"/>
      <c r="M175" s="23"/>
      <c r="N175" s="23"/>
      <c r="O175" s="23"/>
      <c r="P175" s="26"/>
      <c r="Q175" s="23"/>
      <c r="R175" s="23"/>
      <c r="S175" s="23"/>
      <c r="T175" s="23"/>
      <c r="U175" s="23"/>
      <c r="V175" s="23"/>
      <c r="W175" s="23"/>
      <c r="X175" s="23"/>
      <c r="Y175" s="25"/>
    </row>
    <row r="176" spans="1:26" x14ac:dyDescent="0.5">
      <c r="A176" s="23">
        <v>85</v>
      </c>
      <c r="B176" s="23" t="s">
        <v>123</v>
      </c>
      <c r="C176" s="23">
        <v>39848</v>
      </c>
      <c r="D176" s="23">
        <v>302</v>
      </c>
      <c r="E176" s="23">
        <v>3364</v>
      </c>
      <c r="F176" s="23" t="s">
        <v>64</v>
      </c>
      <c r="G176" s="23">
        <v>7</v>
      </c>
      <c r="H176" s="23">
        <v>2</v>
      </c>
      <c r="I176" s="23">
        <v>54</v>
      </c>
      <c r="J176" s="24"/>
      <c r="K176" s="23"/>
      <c r="L176" s="23"/>
      <c r="M176" s="23"/>
      <c r="N176" s="23"/>
      <c r="O176" s="23">
        <v>85</v>
      </c>
      <c r="P176" s="26" t="s">
        <v>804</v>
      </c>
      <c r="Q176" s="23"/>
      <c r="R176" s="23"/>
      <c r="S176" s="23"/>
      <c r="T176" s="23"/>
      <c r="U176" s="23"/>
      <c r="V176" s="23"/>
      <c r="W176" s="23"/>
      <c r="X176" s="23"/>
      <c r="Y176" s="25" t="s">
        <v>772</v>
      </c>
    </row>
    <row r="177" spans="1:25" x14ac:dyDescent="0.5">
      <c r="A177" s="23"/>
      <c r="B177" s="23" t="s">
        <v>123</v>
      </c>
      <c r="C177" s="23">
        <v>39844</v>
      </c>
      <c r="D177" s="23">
        <v>301</v>
      </c>
      <c r="E177" s="23">
        <v>3360</v>
      </c>
      <c r="F177" s="23" t="s">
        <v>64</v>
      </c>
      <c r="G177" s="23">
        <v>3</v>
      </c>
      <c r="H177" s="23">
        <v>0</v>
      </c>
      <c r="I177" s="23">
        <v>21</v>
      </c>
      <c r="J177" s="24"/>
      <c r="K177" s="23"/>
      <c r="L177" s="23"/>
      <c r="M177" s="23"/>
      <c r="N177" s="23"/>
      <c r="O177" s="23"/>
      <c r="P177" s="26"/>
      <c r="Q177" s="23"/>
      <c r="R177" s="23"/>
      <c r="S177" s="23"/>
      <c r="T177" s="23"/>
      <c r="U177" s="23"/>
      <c r="V177" s="23"/>
      <c r="W177" s="23"/>
      <c r="X177" s="23"/>
      <c r="Y177" s="25"/>
    </row>
    <row r="178" spans="1:25" x14ac:dyDescent="0.5">
      <c r="A178" s="23"/>
      <c r="B178" s="23" t="s">
        <v>123</v>
      </c>
      <c r="C178" s="23">
        <v>39848</v>
      </c>
      <c r="D178" s="23">
        <v>302</v>
      </c>
      <c r="E178" s="23">
        <v>3364</v>
      </c>
      <c r="F178" s="23" t="s">
        <v>64</v>
      </c>
      <c r="G178" s="23">
        <v>7</v>
      </c>
      <c r="H178" s="23">
        <v>2</v>
      </c>
      <c r="I178" s="23">
        <v>54</v>
      </c>
      <c r="J178" s="24"/>
      <c r="K178" s="23"/>
      <c r="L178" s="23"/>
      <c r="M178" s="23"/>
      <c r="N178" s="23"/>
      <c r="O178" s="23"/>
      <c r="P178" s="26"/>
      <c r="Q178" s="23"/>
      <c r="R178" s="23"/>
      <c r="S178" s="23"/>
      <c r="T178" s="23"/>
      <c r="U178" s="23"/>
      <c r="V178" s="23"/>
      <c r="W178" s="23"/>
      <c r="X178" s="23"/>
      <c r="Y178" s="25"/>
    </row>
    <row r="179" spans="1:25" x14ac:dyDescent="0.5">
      <c r="A179" s="23">
        <v>86</v>
      </c>
      <c r="B179" s="23" t="s">
        <v>123</v>
      </c>
      <c r="C179" s="23">
        <v>35256</v>
      </c>
      <c r="D179" s="23">
        <v>221</v>
      </c>
      <c r="E179" s="23">
        <v>2413</v>
      </c>
      <c r="F179" s="23" t="s">
        <v>64</v>
      </c>
      <c r="G179" s="23">
        <v>10</v>
      </c>
      <c r="H179" s="23">
        <v>0</v>
      </c>
      <c r="I179" s="23">
        <v>82</v>
      </c>
      <c r="J179" s="24"/>
      <c r="K179" s="23"/>
      <c r="L179" s="23"/>
      <c r="M179" s="23"/>
      <c r="N179" s="23"/>
      <c r="O179" s="23">
        <v>86</v>
      </c>
      <c r="P179" s="26" t="s">
        <v>805</v>
      </c>
      <c r="Q179" s="23"/>
      <c r="R179" s="23"/>
      <c r="S179" s="23"/>
      <c r="T179" s="23"/>
      <c r="U179" s="23"/>
      <c r="V179" s="23"/>
      <c r="W179" s="23"/>
      <c r="X179" s="23"/>
      <c r="Y179" s="25" t="s">
        <v>773</v>
      </c>
    </row>
    <row r="180" spans="1:25" x14ac:dyDescent="0.5">
      <c r="A180" s="23">
        <v>87</v>
      </c>
      <c r="B180" s="23" t="s">
        <v>123</v>
      </c>
      <c r="C180" s="23">
        <v>18747</v>
      </c>
      <c r="D180" s="23">
        <v>275</v>
      </c>
      <c r="E180" s="23">
        <v>2863</v>
      </c>
      <c r="F180" s="23" t="s">
        <v>64</v>
      </c>
      <c r="G180" s="23">
        <v>5</v>
      </c>
      <c r="H180" s="23">
        <v>0</v>
      </c>
      <c r="I180" s="23">
        <v>67</v>
      </c>
      <c r="J180" s="24"/>
      <c r="K180" s="23"/>
      <c r="L180" s="23"/>
      <c r="M180" s="23"/>
      <c r="N180" s="23"/>
      <c r="O180" s="23">
        <v>87</v>
      </c>
      <c r="P180" s="26" t="s">
        <v>806</v>
      </c>
      <c r="Q180" s="23"/>
      <c r="R180" s="23"/>
      <c r="S180" s="23"/>
      <c r="T180" s="23"/>
      <c r="U180" s="23"/>
      <c r="V180" s="23"/>
      <c r="W180" s="23"/>
      <c r="X180" s="23"/>
      <c r="Y180" s="25" t="s">
        <v>775</v>
      </c>
    </row>
    <row r="181" spans="1:25" x14ac:dyDescent="0.5">
      <c r="A181" s="23">
        <v>88</v>
      </c>
      <c r="B181" s="23" t="s">
        <v>123</v>
      </c>
      <c r="C181" s="23">
        <v>35702</v>
      </c>
      <c r="D181" s="23">
        <v>223</v>
      </c>
      <c r="E181" s="23">
        <v>2303</v>
      </c>
      <c r="F181" s="23" t="s">
        <v>64</v>
      </c>
      <c r="G181" s="23">
        <v>12</v>
      </c>
      <c r="H181" s="23">
        <v>2</v>
      </c>
      <c r="I181" s="23">
        <v>57</v>
      </c>
      <c r="J181" s="24"/>
      <c r="K181" s="23"/>
      <c r="L181" s="23"/>
      <c r="M181" s="23"/>
      <c r="N181" s="23"/>
      <c r="O181" s="23">
        <v>88</v>
      </c>
      <c r="P181" s="26" t="s">
        <v>807</v>
      </c>
      <c r="Q181" s="23"/>
      <c r="R181" s="23"/>
      <c r="S181" s="23"/>
      <c r="T181" s="23"/>
      <c r="U181" s="23"/>
      <c r="V181" s="23"/>
      <c r="W181" s="23"/>
      <c r="X181" s="23"/>
      <c r="Y181" s="25" t="s">
        <v>777</v>
      </c>
    </row>
    <row r="182" spans="1:25" x14ac:dyDescent="0.5">
      <c r="A182" s="23">
        <v>89</v>
      </c>
      <c r="B182" s="23" t="s">
        <v>123</v>
      </c>
      <c r="C182" s="23">
        <v>27036</v>
      </c>
      <c r="D182" s="23">
        <v>53</v>
      </c>
      <c r="E182" s="23">
        <v>866</v>
      </c>
      <c r="F182" s="23" t="s">
        <v>64</v>
      </c>
      <c r="G182" s="23">
        <v>20</v>
      </c>
      <c r="H182" s="23">
        <v>0</v>
      </c>
      <c r="I182" s="23">
        <v>29</v>
      </c>
      <c r="J182" s="24"/>
      <c r="K182" s="23"/>
      <c r="L182" s="23"/>
      <c r="M182" s="23"/>
      <c r="N182" s="23"/>
      <c r="O182" s="23">
        <v>89</v>
      </c>
      <c r="P182" s="26" t="s">
        <v>808</v>
      </c>
      <c r="Q182" s="23"/>
      <c r="R182" s="23"/>
      <c r="S182" s="23"/>
      <c r="T182" s="23"/>
      <c r="U182" s="23"/>
      <c r="V182" s="23"/>
      <c r="W182" s="23"/>
      <c r="X182" s="23"/>
      <c r="Y182" s="25" t="s">
        <v>779</v>
      </c>
    </row>
    <row r="183" spans="1:25" x14ac:dyDescent="0.5">
      <c r="A183" s="23">
        <v>90</v>
      </c>
      <c r="B183" s="23" t="s">
        <v>123</v>
      </c>
      <c r="C183" s="23">
        <v>22337</v>
      </c>
      <c r="D183" s="23">
        <v>1</v>
      </c>
      <c r="E183" s="23">
        <v>1953</v>
      </c>
      <c r="F183" s="23" t="s">
        <v>64</v>
      </c>
      <c r="G183" s="23">
        <v>16</v>
      </c>
      <c r="H183" s="23">
        <v>1</v>
      </c>
      <c r="I183" s="23">
        <v>93</v>
      </c>
      <c r="J183" s="24"/>
      <c r="K183" s="23"/>
      <c r="L183" s="23"/>
      <c r="M183" s="23"/>
      <c r="N183" s="23"/>
      <c r="O183" s="23">
        <v>90</v>
      </c>
      <c r="P183" s="26" t="s">
        <v>596</v>
      </c>
      <c r="Q183" s="23"/>
      <c r="R183" s="23"/>
      <c r="S183" s="23"/>
      <c r="T183" s="23"/>
      <c r="U183" s="23"/>
      <c r="V183" s="23"/>
      <c r="W183" s="23"/>
      <c r="X183" s="23"/>
      <c r="Y183" s="25" t="s">
        <v>780</v>
      </c>
    </row>
    <row r="184" spans="1:25" x14ac:dyDescent="0.5">
      <c r="A184" s="23">
        <v>91</v>
      </c>
      <c r="B184" s="23" t="s">
        <v>123</v>
      </c>
      <c r="C184" s="23">
        <v>28031</v>
      </c>
      <c r="D184" s="23">
        <v>181</v>
      </c>
      <c r="E184" s="23">
        <v>843</v>
      </c>
      <c r="F184" s="23" t="s">
        <v>64</v>
      </c>
      <c r="G184" s="23">
        <v>5</v>
      </c>
      <c r="H184" s="23">
        <v>1</v>
      </c>
      <c r="I184" s="23">
        <v>6</v>
      </c>
      <c r="J184" s="24"/>
      <c r="K184" s="23"/>
      <c r="L184" s="23"/>
      <c r="M184" s="23"/>
      <c r="N184" s="23"/>
      <c r="O184" s="23">
        <v>91</v>
      </c>
      <c r="P184" s="26" t="s">
        <v>809</v>
      </c>
      <c r="Q184" s="23"/>
      <c r="R184" s="23"/>
      <c r="S184" s="23"/>
      <c r="T184" s="23"/>
      <c r="U184" s="23"/>
      <c r="V184" s="23"/>
      <c r="W184" s="23"/>
      <c r="X184" s="23"/>
      <c r="Y184" s="25" t="s">
        <v>782</v>
      </c>
    </row>
    <row r="185" spans="1:25" x14ac:dyDescent="0.5">
      <c r="A185" s="23">
        <v>92</v>
      </c>
      <c r="B185" s="23" t="s">
        <v>123</v>
      </c>
      <c r="C185" s="23">
        <v>38461</v>
      </c>
      <c r="D185" s="23">
        <v>71</v>
      </c>
      <c r="E185" s="23">
        <v>2890</v>
      </c>
      <c r="F185" s="23" t="s">
        <v>64</v>
      </c>
      <c r="G185" s="23">
        <v>10</v>
      </c>
      <c r="H185" s="23">
        <v>0</v>
      </c>
      <c r="I185" s="23">
        <v>0</v>
      </c>
      <c r="J185" s="24"/>
      <c r="K185" s="23"/>
      <c r="L185" s="23"/>
      <c r="M185" s="23"/>
      <c r="N185" s="23"/>
      <c r="O185" s="23">
        <v>92</v>
      </c>
      <c r="P185" s="26" t="s">
        <v>810</v>
      </c>
      <c r="Q185" s="23"/>
      <c r="R185" s="23"/>
      <c r="S185" s="23"/>
      <c r="T185" s="23"/>
      <c r="U185" s="23"/>
      <c r="V185" s="23"/>
      <c r="W185" s="23"/>
      <c r="X185" s="23"/>
      <c r="Y185" s="25" t="s">
        <v>783</v>
      </c>
    </row>
    <row r="186" spans="1:25" x14ac:dyDescent="0.5">
      <c r="A186" s="23"/>
      <c r="B186" s="23" t="s">
        <v>123</v>
      </c>
      <c r="C186" s="23">
        <v>39281</v>
      </c>
      <c r="D186" s="23">
        <v>339</v>
      </c>
      <c r="E186" s="23">
        <v>3040</v>
      </c>
      <c r="F186" s="23" t="s">
        <v>64</v>
      </c>
      <c r="G186" s="23">
        <v>0</v>
      </c>
      <c r="H186" s="23">
        <v>1</v>
      </c>
      <c r="I186" s="23">
        <v>91</v>
      </c>
      <c r="J186" s="24"/>
      <c r="K186" s="23"/>
      <c r="L186" s="23"/>
      <c r="M186" s="23"/>
      <c r="N186" s="23"/>
      <c r="O186" s="23"/>
      <c r="P186" s="26"/>
      <c r="Q186" s="23"/>
      <c r="R186" s="23"/>
      <c r="S186" s="23"/>
      <c r="T186" s="23"/>
      <c r="U186" s="23"/>
      <c r="V186" s="23"/>
      <c r="W186" s="23"/>
      <c r="X186" s="23"/>
      <c r="Y186" s="25"/>
    </row>
    <row r="187" spans="1:25" x14ac:dyDescent="0.5">
      <c r="A187" s="23">
        <v>93</v>
      </c>
      <c r="B187" s="23" t="s">
        <v>123</v>
      </c>
      <c r="C187" s="23">
        <v>39312</v>
      </c>
      <c r="D187" s="23">
        <v>245</v>
      </c>
      <c r="E187" s="23">
        <v>3071</v>
      </c>
      <c r="F187" s="23" t="s">
        <v>64</v>
      </c>
      <c r="G187" s="23">
        <v>7</v>
      </c>
      <c r="H187" s="23">
        <v>3</v>
      </c>
      <c r="I187" s="23">
        <v>26</v>
      </c>
      <c r="J187" s="24"/>
      <c r="K187" s="23"/>
      <c r="L187" s="23"/>
      <c r="M187" s="23"/>
      <c r="N187" s="23"/>
      <c r="O187" s="23">
        <v>93</v>
      </c>
      <c r="P187" s="26" t="s">
        <v>811</v>
      </c>
      <c r="Q187" s="23"/>
      <c r="R187" s="23"/>
      <c r="S187" s="23"/>
      <c r="T187" s="23"/>
      <c r="U187" s="23"/>
      <c r="V187" s="23"/>
      <c r="W187" s="23"/>
      <c r="X187" s="23"/>
      <c r="Y187" s="25" t="s">
        <v>785</v>
      </c>
    </row>
    <row r="188" spans="1:25" x14ac:dyDescent="0.5">
      <c r="A188" s="23"/>
      <c r="B188" s="23" t="s">
        <v>123</v>
      </c>
      <c r="C188" s="23">
        <v>17993</v>
      </c>
      <c r="D188" s="23">
        <v>47</v>
      </c>
      <c r="E188" s="23">
        <v>1480</v>
      </c>
      <c r="F188" s="23" t="s">
        <v>64</v>
      </c>
      <c r="G188" s="23">
        <v>20</v>
      </c>
      <c r="H188" s="23">
        <v>0</v>
      </c>
      <c r="I188" s="23">
        <v>10</v>
      </c>
      <c r="J188" s="24"/>
      <c r="K188" s="23"/>
      <c r="L188" s="23"/>
      <c r="M188" s="23"/>
      <c r="N188" s="23"/>
      <c r="O188" s="23"/>
      <c r="P188" s="26"/>
      <c r="Q188" s="23"/>
      <c r="R188" s="23"/>
      <c r="S188" s="23"/>
      <c r="T188" s="23"/>
      <c r="U188" s="23"/>
      <c r="V188" s="23"/>
      <c r="W188" s="23"/>
      <c r="X188" s="23"/>
      <c r="Y188" s="25"/>
    </row>
    <row r="189" spans="1:25" x14ac:dyDescent="0.5">
      <c r="A189" s="23"/>
      <c r="B189" s="23" t="s">
        <v>123</v>
      </c>
      <c r="C189" s="23">
        <v>2719</v>
      </c>
      <c r="D189" s="23">
        <v>164</v>
      </c>
      <c r="E189" s="23">
        <v>103</v>
      </c>
      <c r="F189" s="23" t="s">
        <v>64</v>
      </c>
      <c r="G189" s="23">
        <v>0</v>
      </c>
      <c r="H189" s="23">
        <v>1</v>
      </c>
      <c r="I189" s="23">
        <v>29</v>
      </c>
      <c r="J189" s="24"/>
      <c r="K189" s="23"/>
      <c r="L189" s="23"/>
      <c r="M189" s="23"/>
      <c r="N189" s="23"/>
      <c r="O189" s="23"/>
      <c r="P189" s="26"/>
      <c r="Q189" s="23"/>
      <c r="R189" s="23"/>
      <c r="S189" s="23"/>
      <c r="T189" s="23"/>
      <c r="U189" s="23"/>
      <c r="V189" s="23"/>
      <c r="W189" s="23"/>
      <c r="X189" s="23"/>
      <c r="Y189" s="25"/>
    </row>
    <row r="190" spans="1:25" x14ac:dyDescent="0.5">
      <c r="A190" s="23">
        <v>94</v>
      </c>
      <c r="B190" s="23" t="s">
        <v>123</v>
      </c>
      <c r="C190" s="23">
        <v>42084</v>
      </c>
      <c r="D190" s="23">
        <v>269</v>
      </c>
      <c r="E190" s="23">
        <v>3797</v>
      </c>
      <c r="F190" s="23" t="s">
        <v>64</v>
      </c>
      <c r="G190" s="23">
        <v>13</v>
      </c>
      <c r="H190" s="23">
        <v>3</v>
      </c>
      <c r="I190" s="23">
        <v>51</v>
      </c>
      <c r="J190" s="24"/>
      <c r="K190" s="23"/>
      <c r="L190" s="23"/>
      <c r="M190" s="23"/>
      <c r="N190" s="23"/>
      <c r="O190" s="23">
        <v>94</v>
      </c>
      <c r="P190" s="26" t="s">
        <v>812</v>
      </c>
      <c r="Q190" s="23"/>
      <c r="R190" s="23"/>
      <c r="S190" s="23"/>
      <c r="T190" s="23"/>
      <c r="U190" s="23"/>
      <c r="V190" s="23"/>
      <c r="W190" s="23"/>
      <c r="X190" s="23"/>
      <c r="Y190" s="25" t="s">
        <v>786</v>
      </c>
    </row>
    <row r="191" spans="1:25" x14ac:dyDescent="0.5">
      <c r="A191" s="23"/>
      <c r="B191" s="23" t="s">
        <v>123</v>
      </c>
      <c r="C191" s="23">
        <v>48184</v>
      </c>
      <c r="D191" s="23">
        <v>400</v>
      </c>
      <c r="E191" s="23">
        <v>4864</v>
      </c>
      <c r="F191" s="23" t="s">
        <v>64</v>
      </c>
      <c r="G191" s="23">
        <v>3</v>
      </c>
      <c r="H191" s="23">
        <v>0</v>
      </c>
      <c r="I191" s="23">
        <v>0</v>
      </c>
      <c r="J191" s="24"/>
      <c r="K191" s="23"/>
      <c r="L191" s="23"/>
      <c r="M191" s="23"/>
      <c r="N191" s="23"/>
      <c r="O191" s="23"/>
      <c r="P191" s="26"/>
      <c r="Q191" s="23"/>
      <c r="R191" s="23"/>
      <c r="S191" s="23"/>
      <c r="T191" s="23"/>
      <c r="U191" s="23"/>
      <c r="V191" s="23"/>
      <c r="W191" s="23"/>
      <c r="X191" s="23"/>
      <c r="Y191" s="25"/>
    </row>
    <row r="192" spans="1:25" x14ac:dyDescent="0.5">
      <c r="A192" s="23">
        <v>95</v>
      </c>
      <c r="B192" s="23" t="s">
        <v>123</v>
      </c>
      <c r="C192" s="23">
        <v>36850</v>
      </c>
      <c r="D192" s="23">
        <v>35</v>
      </c>
      <c r="E192" s="23">
        <v>2745</v>
      </c>
      <c r="F192" s="23" t="s">
        <v>64</v>
      </c>
      <c r="G192" s="23">
        <v>19</v>
      </c>
      <c r="H192" s="23">
        <v>2</v>
      </c>
      <c r="I192" s="23">
        <v>34</v>
      </c>
      <c r="J192" s="24"/>
      <c r="K192" s="23"/>
      <c r="L192" s="23"/>
      <c r="M192" s="23"/>
      <c r="N192" s="23"/>
      <c r="O192" s="23">
        <v>95</v>
      </c>
      <c r="P192" s="26" t="s">
        <v>595</v>
      </c>
      <c r="Q192" s="23"/>
      <c r="R192" s="23"/>
      <c r="S192" s="23"/>
      <c r="T192" s="23"/>
      <c r="U192" s="23"/>
      <c r="V192" s="23"/>
      <c r="W192" s="23"/>
      <c r="X192" s="23"/>
      <c r="Y192" s="25" t="s">
        <v>788</v>
      </c>
    </row>
    <row r="193" spans="1:26" x14ac:dyDescent="0.5">
      <c r="A193" s="23"/>
      <c r="B193" s="23" t="s">
        <v>123</v>
      </c>
      <c r="C193" s="23">
        <v>39884</v>
      </c>
      <c r="D193" s="23">
        <v>135</v>
      </c>
      <c r="E193" s="23">
        <v>3400</v>
      </c>
      <c r="F193" s="23" t="s">
        <v>64</v>
      </c>
      <c r="G193" s="23">
        <v>6</v>
      </c>
      <c r="H193" s="23">
        <v>1</v>
      </c>
      <c r="I193" s="23">
        <v>85</v>
      </c>
      <c r="J193" s="24"/>
      <c r="K193" s="23"/>
      <c r="L193" s="23"/>
      <c r="M193" s="23"/>
      <c r="N193" s="23"/>
      <c r="O193" s="23"/>
      <c r="P193" s="26"/>
      <c r="Q193" s="23"/>
      <c r="R193" s="23"/>
      <c r="S193" s="23"/>
      <c r="T193" s="23"/>
      <c r="U193" s="23"/>
      <c r="V193" s="23"/>
      <c r="W193" s="23"/>
      <c r="X193" s="23"/>
      <c r="Y193" s="25"/>
    </row>
    <row r="194" spans="1:26" x14ac:dyDescent="0.5">
      <c r="A194" s="23"/>
      <c r="B194" s="23" t="s">
        <v>123</v>
      </c>
      <c r="C194" s="23">
        <v>13950</v>
      </c>
      <c r="D194" s="23">
        <v>134</v>
      </c>
      <c r="E194" s="23">
        <v>650</v>
      </c>
      <c r="F194" s="23" t="s">
        <v>64</v>
      </c>
      <c r="G194" s="23">
        <v>0</v>
      </c>
      <c r="H194" s="23">
        <v>1</v>
      </c>
      <c r="I194" s="23">
        <v>12</v>
      </c>
      <c r="J194" s="24"/>
      <c r="K194" s="23"/>
      <c r="L194" s="23"/>
      <c r="M194" s="23"/>
      <c r="N194" s="23"/>
      <c r="O194" s="23"/>
      <c r="P194" s="26"/>
      <c r="Q194" s="23"/>
      <c r="R194" s="23"/>
      <c r="S194" s="23"/>
      <c r="T194" s="23"/>
      <c r="U194" s="23"/>
      <c r="V194" s="23"/>
      <c r="W194" s="23"/>
      <c r="X194" s="23"/>
      <c r="Y194" s="25"/>
    </row>
    <row r="195" spans="1:26" x14ac:dyDescent="0.5">
      <c r="A195" s="23"/>
      <c r="B195" s="23" t="s">
        <v>123</v>
      </c>
      <c r="C195" s="23">
        <v>13959</v>
      </c>
      <c r="D195" s="23">
        <v>133</v>
      </c>
      <c r="E195" s="23">
        <v>649</v>
      </c>
      <c r="F195" s="23" t="s">
        <v>64</v>
      </c>
      <c r="G195" s="23">
        <v>0</v>
      </c>
      <c r="H195" s="23">
        <v>0</v>
      </c>
      <c r="I195" s="23">
        <v>55</v>
      </c>
      <c r="J195" s="24"/>
      <c r="K195" s="23"/>
      <c r="L195" s="23"/>
      <c r="M195" s="23"/>
      <c r="N195" s="23"/>
      <c r="O195" s="23"/>
      <c r="P195" s="26"/>
      <c r="Q195" s="23"/>
      <c r="R195" s="23"/>
      <c r="S195" s="23"/>
      <c r="T195" s="23"/>
      <c r="U195" s="23"/>
      <c r="V195" s="23"/>
      <c r="W195" s="23"/>
      <c r="X195" s="23"/>
      <c r="Y195" s="25"/>
    </row>
    <row r="196" spans="1:26" x14ac:dyDescent="0.5">
      <c r="A196" s="23"/>
      <c r="B196" s="23" t="s">
        <v>123</v>
      </c>
      <c r="C196" s="23">
        <v>27048</v>
      </c>
      <c r="D196" s="23">
        <v>72</v>
      </c>
      <c r="E196" s="23">
        <v>878</v>
      </c>
      <c r="F196" s="23" t="s">
        <v>64</v>
      </c>
      <c r="G196" s="23">
        <v>43</v>
      </c>
      <c r="H196" s="23">
        <v>2</v>
      </c>
      <c r="I196" s="23">
        <v>54</v>
      </c>
      <c r="J196" s="24"/>
      <c r="K196" s="23"/>
      <c r="L196" s="23"/>
      <c r="M196" s="23"/>
      <c r="N196" s="23"/>
      <c r="O196" s="23"/>
      <c r="P196" s="26"/>
      <c r="Q196" s="23"/>
      <c r="R196" s="23"/>
      <c r="S196" s="23"/>
      <c r="T196" s="23"/>
      <c r="U196" s="23"/>
      <c r="V196" s="23"/>
      <c r="W196" s="23"/>
      <c r="X196" s="23"/>
      <c r="Y196" s="25"/>
    </row>
    <row r="197" spans="1:26" x14ac:dyDescent="0.5">
      <c r="A197" s="23">
        <v>96</v>
      </c>
      <c r="B197" s="23" t="s">
        <v>123</v>
      </c>
      <c r="C197" s="23">
        <v>39293</v>
      </c>
      <c r="D197" s="23">
        <v>348</v>
      </c>
      <c r="E197" s="23">
        <v>3052</v>
      </c>
      <c r="F197" s="23" t="s">
        <v>64</v>
      </c>
      <c r="G197" s="23">
        <v>1</v>
      </c>
      <c r="H197" s="23">
        <v>1</v>
      </c>
      <c r="I197" s="23">
        <v>30</v>
      </c>
      <c r="J197" s="24"/>
      <c r="K197" s="23"/>
      <c r="L197" s="23"/>
      <c r="M197" s="23"/>
      <c r="N197" s="23"/>
      <c r="O197" s="23">
        <v>96</v>
      </c>
      <c r="P197" s="26" t="s">
        <v>578</v>
      </c>
      <c r="Q197" s="23"/>
      <c r="R197" s="23"/>
      <c r="S197" s="23"/>
      <c r="T197" s="23"/>
      <c r="U197" s="23"/>
      <c r="V197" s="23"/>
      <c r="W197" s="23"/>
      <c r="X197" s="23"/>
      <c r="Y197" s="25" t="s">
        <v>629</v>
      </c>
    </row>
    <row r="198" spans="1:26" x14ac:dyDescent="0.5">
      <c r="A198" s="23">
        <v>97</v>
      </c>
      <c r="B198" s="23" t="s">
        <v>123</v>
      </c>
      <c r="C198" s="23">
        <v>39295</v>
      </c>
      <c r="D198" s="23">
        <v>350</v>
      </c>
      <c r="E198" s="23">
        <v>3054</v>
      </c>
      <c r="F198" s="23" t="s">
        <v>64</v>
      </c>
      <c r="G198" s="23">
        <v>0</v>
      </c>
      <c r="H198" s="23">
        <v>1</v>
      </c>
      <c r="I198" s="23">
        <v>48</v>
      </c>
      <c r="J198" s="24"/>
      <c r="K198" s="23"/>
      <c r="L198" s="23"/>
      <c r="M198" s="23"/>
      <c r="N198" s="23"/>
      <c r="O198" s="23">
        <v>97</v>
      </c>
      <c r="P198" s="26" t="s">
        <v>578</v>
      </c>
      <c r="Q198" s="23"/>
      <c r="R198" s="23"/>
      <c r="S198" s="23"/>
      <c r="T198" s="23"/>
      <c r="U198" s="23"/>
      <c r="V198" s="23"/>
      <c r="W198" s="23"/>
      <c r="X198" s="23"/>
      <c r="Y198" s="25" t="s">
        <v>790</v>
      </c>
    </row>
    <row r="199" spans="1:26" x14ac:dyDescent="0.5">
      <c r="A199" s="23">
        <v>98</v>
      </c>
      <c r="B199" s="23" t="s">
        <v>123</v>
      </c>
      <c r="C199" s="23">
        <v>36555</v>
      </c>
      <c r="D199" s="23">
        <v>366</v>
      </c>
      <c r="E199" s="23">
        <v>2738</v>
      </c>
      <c r="F199" s="23" t="s">
        <v>64</v>
      </c>
      <c r="G199" s="23">
        <v>5</v>
      </c>
      <c r="H199" s="23">
        <v>3</v>
      </c>
      <c r="I199" s="23">
        <v>12</v>
      </c>
      <c r="J199" s="24"/>
      <c r="K199" s="23"/>
      <c r="L199" s="23"/>
      <c r="M199" s="23"/>
      <c r="N199" s="23"/>
      <c r="O199" s="23">
        <v>98</v>
      </c>
      <c r="P199" s="26" t="s">
        <v>809</v>
      </c>
      <c r="Q199" s="23"/>
      <c r="R199" s="23"/>
      <c r="S199" s="23"/>
      <c r="T199" s="23"/>
      <c r="U199" s="23"/>
      <c r="V199" s="23"/>
      <c r="W199" s="23"/>
      <c r="X199" s="23"/>
      <c r="Y199" s="25" t="s">
        <v>631</v>
      </c>
    </row>
    <row r="200" spans="1:26" x14ac:dyDescent="0.5">
      <c r="A200" s="23"/>
      <c r="B200" s="23" t="s">
        <v>128</v>
      </c>
      <c r="C200" s="23">
        <v>37</v>
      </c>
      <c r="D200" s="23">
        <v>27</v>
      </c>
      <c r="E200" s="23">
        <v>37</v>
      </c>
      <c r="F200" s="23" t="s">
        <v>64</v>
      </c>
      <c r="G200" s="23">
        <v>1</v>
      </c>
      <c r="H200" s="23">
        <v>1</v>
      </c>
      <c r="I200" s="23">
        <v>0</v>
      </c>
      <c r="J200" s="24"/>
      <c r="K200" s="23"/>
      <c r="L200" s="23"/>
      <c r="M200" s="23"/>
      <c r="N200" s="23"/>
      <c r="O200" s="23"/>
      <c r="P200" s="26"/>
      <c r="Q200" s="23"/>
      <c r="R200" s="23"/>
      <c r="S200" s="23"/>
      <c r="T200" s="23"/>
      <c r="U200" s="23"/>
      <c r="V200" s="23"/>
      <c r="W200" s="23"/>
      <c r="X200" s="23"/>
      <c r="Y200" s="25"/>
    </row>
    <row r="201" spans="1:26" x14ac:dyDescent="0.5">
      <c r="A201" s="23">
        <v>99</v>
      </c>
      <c r="B201" s="23" t="s">
        <v>123</v>
      </c>
      <c r="C201" s="23">
        <v>35279</v>
      </c>
      <c r="D201" s="23">
        <v>175</v>
      </c>
      <c r="E201" s="23">
        <v>2451</v>
      </c>
      <c r="F201" s="23" t="s">
        <v>64</v>
      </c>
      <c r="G201" s="23">
        <v>3</v>
      </c>
      <c r="H201" s="23">
        <v>2</v>
      </c>
      <c r="I201" s="23">
        <v>28</v>
      </c>
      <c r="J201" s="24"/>
      <c r="K201" s="23"/>
      <c r="L201" s="23"/>
      <c r="M201" s="23"/>
      <c r="N201" s="23"/>
      <c r="O201" s="23">
        <v>99</v>
      </c>
      <c r="P201" s="26" t="s">
        <v>813</v>
      </c>
      <c r="Q201" s="23"/>
      <c r="R201" s="23"/>
      <c r="S201" s="23"/>
      <c r="T201" s="23"/>
      <c r="U201" s="23"/>
      <c r="V201" s="23"/>
      <c r="W201" s="23"/>
      <c r="X201" s="23"/>
      <c r="Y201" s="25" t="s">
        <v>631</v>
      </c>
    </row>
    <row r="202" spans="1:26" x14ac:dyDescent="0.5">
      <c r="A202" s="23">
        <v>100</v>
      </c>
      <c r="B202" s="23" t="s">
        <v>123</v>
      </c>
      <c r="C202" s="23">
        <v>39306</v>
      </c>
      <c r="D202" s="23">
        <v>360</v>
      </c>
      <c r="E202" s="23">
        <v>3065</v>
      </c>
      <c r="F202" s="23" t="s">
        <v>64</v>
      </c>
      <c r="G202" s="23">
        <v>0</v>
      </c>
      <c r="H202" s="23">
        <v>1</v>
      </c>
      <c r="I202" s="23">
        <v>76</v>
      </c>
      <c r="J202" s="24"/>
      <c r="K202" s="23"/>
      <c r="L202" s="23"/>
      <c r="M202" s="23"/>
      <c r="N202" s="23"/>
      <c r="O202" s="23">
        <v>100</v>
      </c>
      <c r="P202" s="26" t="s">
        <v>590</v>
      </c>
      <c r="Q202" s="23"/>
      <c r="R202" s="23"/>
      <c r="S202" s="23"/>
      <c r="T202" s="23"/>
      <c r="U202" s="23"/>
      <c r="V202" s="23"/>
      <c r="W202" s="23"/>
      <c r="X202" s="23"/>
      <c r="Y202" s="25" t="s">
        <v>633</v>
      </c>
    </row>
    <row r="203" spans="1:26" x14ac:dyDescent="0.5">
      <c r="A203" s="23"/>
      <c r="B203" s="23" t="s">
        <v>123</v>
      </c>
      <c r="C203" s="23">
        <v>39298</v>
      </c>
      <c r="D203" s="23">
        <v>352</v>
      </c>
      <c r="E203" s="23">
        <v>3057</v>
      </c>
      <c r="F203" s="23" t="s">
        <v>64</v>
      </c>
      <c r="G203" s="23">
        <v>0</v>
      </c>
      <c r="H203" s="23">
        <v>2</v>
      </c>
      <c r="I203" s="23">
        <v>17</v>
      </c>
      <c r="J203" s="24"/>
      <c r="K203" s="23"/>
      <c r="L203" s="23"/>
      <c r="M203" s="23"/>
      <c r="N203" s="23"/>
      <c r="O203" s="23"/>
      <c r="P203" s="26"/>
      <c r="Q203" s="23"/>
      <c r="R203" s="23"/>
      <c r="S203" s="23"/>
      <c r="T203" s="23"/>
      <c r="U203" s="23"/>
      <c r="V203" s="23"/>
      <c r="W203" s="23"/>
      <c r="X203" s="23"/>
      <c r="Y203" s="25"/>
    </row>
    <row r="204" spans="1:26" x14ac:dyDescent="0.5">
      <c r="A204" s="23">
        <v>101</v>
      </c>
      <c r="B204" s="23" t="s">
        <v>123</v>
      </c>
      <c r="C204" s="23">
        <v>39318</v>
      </c>
      <c r="D204" s="23">
        <v>252</v>
      </c>
      <c r="E204" s="23">
        <v>3077</v>
      </c>
      <c r="F204" s="23" t="s">
        <v>64</v>
      </c>
      <c r="G204" s="23">
        <v>2</v>
      </c>
      <c r="H204" s="23">
        <v>3</v>
      </c>
      <c r="I204" s="23">
        <v>83</v>
      </c>
      <c r="J204" s="24"/>
      <c r="K204" s="23"/>
      <c r="L204" s="23"/>
      <c r="M204" s="23"/>
      <c r="N204" s="23"/>
      <c r="O204" s="23">
        <v>101</v>
      </c>
      <c r="P204" s="26" t="s">
        <v>814</v>
      </c>
      <c r="Q204" s="23"/>
      <c r="R204" s="23"/>
      <c r="S204" s="23"/>
      <c r="T204" s="23"/>
      <c r="U204" s="23"/>
      <c r="V204" s="23"/>
      <c r="W204" s="23"/>
      <c r="X204" s="23"/>
      <c r="Y204" s="25" t="s">
        <v>635</v>
      </c>
    </row>
    <row r="205" spans="1:26" x14ac:dyDescent="0.5">
      <c r="A205" s="23">
        <v>102</v>
      </c>
      <c r="B205" s="23" t="s">
        <v>123</v>
      </c>
      <c r="C205" s="23">
        <v>13553</v>
      </c>
      <c r="D205" s="23">
        <v>151</v>
      </c>
      <c r="E205" s="23">
        <v>575</v>
      </c>
      <c r="F205" s="23" t="s">
        <v>64</v>
      </c>
      <c r="G205" s="23">
        <v>0</v>
      </c>
      <c r="H205" s="23">
        <v>0</v>
      </c>
      <c r="I205" s="23">
        <v>58</v>
      </c>
      <c r="J205" s="24"/>
      <c r="K205" s="23"/>
      <c r="L205" s="23"/>
      <c r="M205" s="23"/>
      <c r="N205" s="23"/>
      <c r="O205" s="23">
        <v>102</v>
      </c>
      <c r="P205" s="26" t="s">
        <v>815</v>
      </c>
      <c r="Q205" s="23"/>
      <c r="R205" s="23"/>
      <c r="S205" s="23"/>
      <c r="T205" s="23"/>
      <c r="U205" s="23"/>
      <c r="V205" s="23"/>
      <c r="W205" s="23"/>
      <c r="X205" s="23"/>
      <c r="Y205" s="25" t="s">
        <v>794</v>
      </c>
    </row>
    <row r="206" spans="1:26" x14ac:dyDescent="0.5">
      <c r="A206" s="23">
        <v>103</v>
      </c>
      <c r="B206" s="23" t="s">
        <v>123</v>
      </c>
      <c r="C206" s="23">
        <v>15755</v>
      </c>
      <c r="D206" s="23">
        <v>84</v>
      </c>
      <c r="E206" s="23">
        <v>2247</v>
      </c>
      <c r="F206" s="23" t="s">
        <v>64</v>
      </c>
      <c r="G206" s="23">
        <v>4</v>
      </c>
      <c r="H206" s="23">
        <v>3</v>
      </c>
      <c r="I206" s="23">
        <v>34</v>
      </c>
      <c r="J206" s="24"/>
      <c r="K206" s="23"/>
      <c r="L206" s="23"/>
      <c r="M206" s="23"/>
      <c r="N206" s="23"/>
      <c r="O206" s="23">
        <v>103</v>
      </c>
      <c r="P206" s="26" t="s">
        <v>815</v>
      </c>
      <c r="Q206" s="23"/>
      <c r="R206" s="23"/>
      <c r="S206" s="23"/>
      <c r="T206" s="23"/>
      <c r="U206" s="23"/>
      <c r="V206" s="23"/>
      <c r="W206" s="23"/>
      <c r="X206" s="23"/>
      <c r="Y206" s="25" t="s">
        <v>637</v>
      </c>
    </row>
    <row r="207" spans="1:26" x14ac:dyDescent="0.5">
      <c r="A207" s="23">
        <v>104</v>
      </c>
      <c r="B207" s="23" t="s">
        <v>123</v>
      </c>
      <c r="C207" s="23">
        <v>7203</v>
      </c>
      <c r="D207" s="23">
        <v>54</v>
      </c>
      <c r="E207" s="23">
        <v>217</v>
      </c>
      <c r="F207" s="23" t="s">
        <v>64</v>
      </c>
      <c r="G207" s="23">
        <v>0</v>
      </c>
      <c r="H207" s="23">
        <v>1</v>
      </c>
      <c r="I207" s="23">
        <v>33</v>
      </c>
      <c r="J207" s="24"/>
      <c r="K207" s="23"/>
      <c r="L207" s="23"/>
      <c r="M207" s="23"/>
      <c r="N207" s="23"/>
      <c r="O207" s="23">
        <v>104</v>
      </c>
      <c r="P207" s="26" t="s">
        <v>768</v>
      </c>
      <c r="Q207" s="23"/>
      <c r="R207" s="23"/>
      <c r="S207" s="23"/>
      <c r="T207" s="23"/>
      <c r="U207" s="23"/>
      <c r="V207" s="23"/>
      <c r="W207" s="23"/>
      <c r="X207" s="23"/>
      <c r="Y207" s="25" t="s">
        <v>342</v>
      </c>
      <c r="Z207" s="9" t="s">
        <v>1157</v>
      </c>
    </row>
    <row r="208" spans="1:26" x14ac:dyDescent="0.5">
      <c r="A208" s="23"/>
      <c r="B208" s="23" t="s">
        <v>123</v>
      </c>
      <c r="C208" s="23">
        <v>39303</v>
      </c>
      <c r="D208" s="23">
        <v>357</v>
      </c>
      <c r="E208" s="23">
        <v>3062</v>
      </c>
      <c r="F208" s="23" t="s">
        <v>64</v>
      </c>
      <c r="G208" s="23">
        <v>0</v>
      </c>
      <c r="H208" s="23">
        <v>3</v>
      </c>
      <c r="I208" s="23">
        <v>26</v>
      </c>
      <c r="J208" s="24"/>
      <c r="K208" s="23"/>
      <c r="L208" s="23"/>
      <c r="M208" s="23"/>
      <c r="N208" s="23"/>
      <c r="O208" s="23"/>
      <c r="P208" s="26" t="s">
        <v>305</v>
      </c>
      <c r="Q208" s="23"/>
      <c r="R208" s="23"/>
      <c r="S208" s="23"/>
      <c r="T208" s="23"/>
      <c r="U208" s="23"/>
      <c r="V208" s="23"/>
      <c r="W208" s="23"/>
      <c r="X208" s="23"/>
      <c r="Y208" s="25"/>
    </row>
    <row r="209" spans="1:26" x14ac:dyDescent="0.5">
      <c r="A209" s="23"/>
      <c r="B209" s="23" t="s">
        <v>123</v>
      </c>
      <c r="C209" s="23">
        <v>34887</v>
      </c>
      <c r="D209" s="23">
        <v>157</v>
      </c>
      <c r="E209" s="23">
        <v>2369</v>
      </c>
      <c r="F209" s="23" t="s">
        <v>64</v>
      </c>
      <c r="G209" s="23">
        <v>8</v>
      </c>
      <c r="H209" s="23">
        <v>3</v>
      </c>
      <c r="I209" s="23">
        <v>56</v>
      </c>
      <c r="J209" s="24"/>
      <c r="K209" s="23"/>
      <c r="L209" s="23"/>
      <c r="M209" s="23"/>
      <c r="N209" s="23"/>
      <c r="O209" s="23"/>
      <c r="P209" s="26" t="s">
        <v>305</v>
      </c>
      <c r="Q209" s="23"/>
      <c r="R209" s="23"/>
      <c r="S209" s="23"/>
      <c r="T209" s="23"/>
      <c r="U209" s="23"/>
      <c r="V209" s="23"/>
      <c r="W209" s="23"/>
      <c r="X209" s="23"/>
      <c r="Y209" s="25"/>
    </row>
    <row r="210" spans="1:26" x14ac:dyDescent="0.5">
      <c r="A210" s="23">
        <v>105</v>
      </c>
      <c r="B210" s="23" t="s">
        <v>123</v>
      </c>
      <c r="C210" s="23">
        <v>39325</v>
      </c>
      <c r="D210" s="23">
        <v>99</v>
      </c>
      <c r="E210" s="23">
        <v>3084</v>
      </c>
      <c r="F210" s="23" t="s">
        <v>64</v>
      </c>
      <c r="G210" s="23">
        <v>3</v>
      </c>
      <c r="H210" s="23">
        <v>3</v>
      </c>
      <c r="I210" s="23">
        <v>12</v>
      </c>
      <c r="J210" s="24"/>
      <c r="K210" s="23"/>
      <c r="L210" s="23"/>
      <c r="M210" s="23"/>
      <c r="N210" s="23"/>
      <c r="O210" s="23">
        <v>105</v>
      </c>
      <c r="P210" s="26" t="s">
        <v>816</v>
      </c>
      <c r="Q210" s="23"/>
      <c r="R210" s="23"/>
      <c r="S210" s="23"/>
      <c r="T210" s="23"/>
      <c r="U210" s="23"/>
      <c r="V210" s="23"/>
      <c r="W210" s="23"/>
      <c r="X210" s="23"/>
      <c r="Y210" s="25" t="s">
        <v>638</v>
      </c>
      <c r="Z210" s="9" t="s">
        <v>588</v>
      </c>
    </row>
    <row r="211" spans="1:26" x14ac:dyDescent="0.5">
      <c r="A211" s="23">
        <v>106</v>
      </c>
      <c r="B211" s="23" t="s">
        <v>123</v>
      </c>
      <c r="C211" s="23">
        <v>38461</v>
      </c>
      <c r="D211" s="23">
        <v>71</v>
      </c>
      <c r="E211" s="23">
        <v>2890</v>
      </c>
      <c r="F211" s="23" t="s">
        <v>64</v>
      </c>
      <c r="G211" s="23">
        <v>10</v>
      </c>
      <c r="H211" s="23">
        <v>0</v>
      </c>
      <c r="I211" s="23">
        <v>0</v>
      </c>
      <c r="J211" s="24">
        <v>0</v>
      </c>
      <c r="K211" s="23"/>
      <c r="L211" s="23"/>
      <c r="M211" s="23"/>
      <c r="N211" s="23"/>
      <c r="O211" s="23">
        <v>106</v>
      </c>
      <c r="P211" s="26" t="s">
        <v>810</v>
      </c>
      <c r="Q211" s="23"/>
      <c r="R211" s="23"/>
      <c r="S211" s="23"/>
      <c r="T211" s="23"/>
      <c r="U211" s="23"/>
      <c r="V211" s="23"/>
      <c r="W211" s="23"/>
      <c r="X211" s="23"/>
      <c r="Y211" s="25" t="s">
        <v>839</v>
      </c>
      <c r="Z211" s="9" t="s">
        <v>840</v>
      </c>
    </row>
    <row r="212" spans="1:26" x14ac:dyDescent="0.5">
      <c r="A212" s="23"/>
      <c r="B212" s="23"/>
      <c r="C212" s="23"/>
      <c r="D212" s="23"/>
      <c r="E212" s="23"/>
      <c r="F212" s="23"/>
      <c r="G212" s="23"/>
      <c r="H212" s="23"/>
      <c r="I212" s="23"/>
      <c r="J212" s="24"/>
      <c r="K212" s="23"/>
      <c r="L212" s="23"/>
      <c r="M212" s="23"/>
      <c r="N212" s="23"/>
      <c r="O212" s="23"/>
      <c r="P212" s="26"/>
      <c r="Q212" s="23"/>
      <c r="R212" s="23"/>
      <c r="S212" s="23"/>
      <c r="T212" s="23"/>
      <c r="U212" s="23"/>
      <c r="V212" s="23"/>
      <c r="W212" s="23"/>
      <c r="X212" s="23"/>
      <c r="Y212" s="25"/>
    </row>
    <row r="213" spans="1:26" x14ac:dyDescent="0.5">
      <c r="A213" s="23"/>
      <c r="B213" s="23"/>
      <c r="C213" s="23"/>
      <c r="D213" s="23"/>
      <c r="E213" s="23"/>
      <c r="F213" s="23"/>
      <c r="G213" s="23"/>
      <c r="H213" s="23"/>
      <c r="I213" s="23"/>
      <c r="J213" s="24"/>
      <c r="K213" s="23"/>
      <c r="L213" s="23"/>
      <c r="M213" s="23"/>
      <c r="N213" s="23"/>
      <c r="O213" s="23"/>
      <c r="P213" s="26"/>
      <c r="Q213" s="23"/>
      <c r="R213" s="23"/>
      <c r="S213" s="23"/>
      <c r="T213" s="23"/>
      <c r="U213" s="23"/>
      <c r="V213" s="23"/>
      <c r="W213" s="23"/>
      <c r="X213" s="23"/>
      <c r="Y213" s="25"/>
    </row>
    <row r="214" spans="1:26" x14ac:dyDescent="0.5">
      <c r="A214" s="23"/>
      <c r="B214" s="23"/>
      <c r="C214" s="23"/>
      <c r="D214" s="23"/>
      <c r="E214" s="23"/>
      <c r="F214" s="23"/>
      <c r="G214" s="23"/>
      <c r="H214" s="23"/>
      <c r="I214" s="23"/>
      <c r="J214" s="24"/>
      <c r="K214" s="23"/>
      <c r="L214" s="23"/>
      <c r="M214" s="23"/>
      <c r="N214" s="23"/>
      <c r="O214" s="23"/>
      <c r="P214" s="26"/>
      <c r="Q214" s="23"/>
      <c r="R214" s="23"/>
      <c r="S214" s="23"/>
      <c r="T214" s="23"/>
      <c r="U214" s="23"/>
      <c r="V214" s="23"/>
      <c r="W214" s="23"/>
      <c r="X214" s="23"/>
      <c r="Y214" s="25"/>
    </row>
    <row r="215" spans="1:26" x14ac:dyDescent="0.5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3"/>
      <c r="Q215" s="30"/>
      <c r="R215" s="30"/>
      <c r="S215" s="30"/>
      <c r="T215" s="30"/>
      <c r="U215" s="30"/>
      <c r="V215" s="30"/>
      <c r="W215" s="30"/>
      <c r="X215" s="30"/>
      <c r="Y215" s="34"/>
    </row>
    <row r="216" spans="1:26" x14ac:dyDescent="0.5">
      <c r="K216" s="9" t="s">
        <v>841</v>
      </c>
    </row>
    <row r="217" spans="1:26" x14ac:dyDescent="0.5">
      <c r="F217" s="10" t="s">
        <v>817</v>
      </c>
    </row>
    <row r="225" spans="11:11" ht="21.6" x14ac:dyDescent="0.55000000000000004">
      <c r="K225" s="59"/>
    </row>
    <row r="226" spans="11:11" ht="21.6" x14ac:dyDescent="0.55000000000000004">
      <c r="K226" s="59"/>
    </row>
    <row r="227" spans="11:11" ht="21.6" x14ac:dyDescent="0.55000000000000004">
      <c r="K227" s="59"/>
    </row>
    <row r="228" spans="11:11" ht="21.6" x14ac:dyDescent="0.55000000000000004">
      <c r="K228" s="59"/>
    </row>
  </sheetData>
  <mergeCells count="35">
    <mergeCell ref="T7:T9"/>
    <mergeCell ref="U7:U9"/>
    <mergeCell ref="V7:V9"/>
    <mergeCell ref="W7:W9"/>
    <mergeCell ref="T6:W6"/>
    <mergeCell ref="X6:X9"/>
    <mergeCell ref="Y6:Y9"/>
    <mergeCell ref="D7:D9"/>
    <mergeCell ref="E7:E9"/>
    <mergeCell ref="G7:G9"/>
    <mergeCell ref="H7:H9"/>
    <mergeCell ref="I7:I9"/>
    <mergeCell ref="J7:J9"/>
    <mergeCell ref="K7:K9"/>
    <mergeCell ref="J6:N6"/>
    <mergeCell ref="O6:O9"/>
    <mergeCell ref="P6:P9"/>
    <mergeCell ref="Q6:Q9"/>
    <mergeCell ref="R6:R9"/>
    <mergeCell ref="S6:S9"/>
    <mergeCell ref="L7:L9"/>
    <mergeCell ref="M7:M9"/>
    <mergeCell ref="N7:N9"/>
    <mergeCell ref="A6:A9"/>
    <mergeCell ref="B6:B9"/>
    <mergeCell ref="C6:C9"/>
    <mergeCell ref="D6:E6"/>
    <mergeCell ref="F6:F9"/>
    <mergeCell ref="G6:I6"/>
    <mergeCell ref="L1:N1"/>
    <mergeCell ref="X1:Y1"/>
    <mergeCell ref="A2:Y2"/>
    <mergeCell ref="A3:Y3"/>
    <mergeCell ref="A5:N5"/>
    <mergeCell ref="O5:Y5"/>
  </mergeCells>
  <pageMargins left="0.2" right="0.25" top="0.75" bottom="0.28000000000000003" header="0.3" footer="0.3"/>
  <pageSetup paperSize="9" scale="75" orientation="landscape" r:id="rId1"/>
  <rowBreaks count="7" manualBreakCount="7">
    <brk id="29" max="16383" man="1"/>
    <brk id="59" max="16383" man="1"/>
    <brk id="86" max="16383" man="1"/>
    <brk id="115" max="16383" man="1"/>
    <brk id="145" max="16383" man="1"/>
    <brk id="175" max="16383" man="1"/>
    <brk id="204" max="16383" man="1"/>
  </rowBreaks>
  <colBreaks count="1" manualBreakCount="1">
    <brk id="25" max="217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A1:AB77"/>
  <sheetViews>
    <sheetView topLeftCell="G1" zoomScale="86" zoomScaleNormal="86" workbookViewId="0">
      <pane ySplit="7" topLeftCell="A8" activePane="bottomLeft" state="frozen"/>
      <selection pane="bottomLeft" activeCell="Z13" sqref="Z13"/>
    </sheetView>
  </sheetViews>
  <sheetFormatPr defaultColWidth="9.8984375" defaultRowHeight="19.8" x14ac:dyDescent="0.5"/>
  <cols>
    <col min="1" max="1" width="6.69921875" style="119" customWidth="1"/>
    <col min="2" max="6" width="9.8984375" style="9"/>
    <col min="7" max="7" width="6.69921875" style="119" customWidth="1"/>
    <col min="8" max="9" width="6.09765625" style="9" customWidth="1"/>
    <col min="10" max="14" width="9.8984375" style="9"/>
    <col min="15" max="15" width="5.69921875" style="119" customWidth="1"/>
    <col min="16" max="18" width="9.8984375" style="9"/>
    <col min="19" max="19" width="9.8984375" style="120"/>
    <col min="20" max="20" width="9.8984375" style="9"/>
    <col min="21" max="21" width="9.8984375" style="121"/>
    <col min="22" max="22" width="9.8984375" style="122"/>
    <col min="23" max="27" width="9.8984375" style="9"/>
    <col min="28" max="28" width="20.09765625" style="9" customWidth="1"/>
    <col min="29" max="16384" width="9.8984375" style="9"/>
  </cols>
  <sheetData>
    <row r="1" spans="1:28" x14ac:dyDescent="0.5">
      <c r="J1" s="9" t="s">
        <v>491</v>
      </c>
      <c r="L1" s="119"/>
      <c r="M1" s="119"/>
      <c r="N1" s="119"/>
      <c r="X1" s="119"/>
      <c r="Y1" s="119" t="s">
        <v>29</v>
      </c>
    </row>
    <row r="2" spans="1:28" x14ac:dyDescent="0.5">
      <c r="A2" s="203" t="s">
        <v>0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</row>
    <row r="3" spans="1:28" x14ac:dyDescent="0.5">
      <c r="A3" s="233" t="s">
        <v>30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</row>
    <row r="4" spans="1:28" x14ac:dyDescent="0.5">
      <c r="A4" s="234" t="s">
        <v>1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6"/>
      <c r="O4" s="237" t="s">
        <v>2</v>
      </c>
      <c r="P4" s="238"/>
      <c r="Q4" s="238"/>
      <c r="R4" s="238"/>
      <c r="S4" s="238"/>
      <c r="T4" s="238"/>
      <c r="U4" s="238"/>
      <c r="V4" s="238"/>
      <c r="W4" s="238"/>
      <c r="X4" s="238"/>
      <c r="Y4" s="239"/>
      <c r="AB4" s="10" t="s">
        <v>1195</v>
      </c>
    </row>
    <row r="5" spans="1:28" ht="69.599999999999994" customHeight="1" x14ac:dyDescent="0.5">
      <c r="A5" s="111" t="s">
        <v>3</v>
      </c>
      <c r="B5" s="111" t="s">
        <v>4</v>
      </c>
      <c r="C5" s="116" t="s">
        <v>5</v>
      </c>
      <c r="D5" s="240" t="s">
        <v>6</v>
      </c>
      <c r="E5" s="241"/>
      <c r="F5" s="111" t="s">
        <v>7</v>
      </c>
      <c r="G5" s="242" t="s">
        <v>8</v>
      </c>
      <c r="H5" s="243"/>
      <c r="I5" s="244"/>
      <c r="J5" s="245" t="s">
        <v>9</v>
      </c>
      <c r="K5" s="246"/>
      <c r="L5" s="246"/>
      <c r="M5" s="246"/>
      <c r="N5" s="247"/>
      <c r="O5" s="111" t="s">
        <v>3</v>
      </c>
      <c r="P5" s="111" t="s">
        <v>10</v>
      </c>
      <c r="Q5" s="111" t="s">
        <v>11</v>
      </c>
      <c r="R5" s="111" t="s">
        <v>12</v>
      </c>
      <c r="S5" s="123" t="s">
        <v>13</v>
      </c>
      <c r="T5" s="248" t="s">
        <v>14</v>
      </c>
      <c r="U5" s="249"/>
      <c r="V5" s="249"/>
      <c r="W5" s="250"/>
      <c r="X5" s="111" t="s">
        <v>15</v>
      </c>
      <c r="Y5" s="111" t="s">
        <v>16</v>
      </c>
    </row>
    <row r="6" spans="1:28" ht="76.8" customHeight="1" x14ac:dyDescent="0.5">
      <c r="A6" s="112"/>
      <c r="B6" s="112"/>
      <c r="C6" s="117"/>
      <c r="D6" s="112" t="s">
        <v>17</v>
      </c>
      <c r="E6" s="112" t="s">
        <v>18</v>
      </c>
      <c r="F6" s="112"/>
      <c r="G6" s="114" t="s">
        <v>19</v>
      </c>
      <c r="H6" s="114" t="s">
        <v>20</v>
      </c>
      <c r="I6" s="114" t="s">
        <v>21</v>
      </c>
      <c r="J6" s="111" t="s">
        <v>22</v>
      </c>
      <c r="K6" s="111" t="s">
        <v>23</v>
      </c>
      <c r="L6" s="111" t="s">
        <v>24</v>
      </c>
      <c r="M6" s="111" t="s">
        <v>25</v>
      </c>
      <c r="N6" s="116" t="s">
        <v>26</v>
      </c>
      <c r="O6" s="112"/>
      <c r="P6" s="112"/>
      <c r="Q6" s="112"/>
      <c r="R6" s="112"/>
      <c r="S6" s="124"/>
      <c r="T6" s="111" t="s">
        <v>27</v>
      </c>
      <c r="U6" s="125" t="s">
        <v>23</v>
      </c>
      <c r="V6" s="126" t="s">
        <v>24</v>
      </c>
      <c r="W6" s="111" t="s">
        <v>28</v>
      </c>
      <c r="X6" s="112"/>
      <c r="Y6" s="112"/>
    </row>
    <row r="7" spans="1:28" ht="24" hidden="1" customHeight="1" x14ac:dyDescent="0.5">
      <c r="A7" s="113"/>
      <c r="B7" s="113"/>
      <c r="C7" s="118"/>
      <c r="D7" s="113"/>
      <c r="E7" s="113"/>
      <c r="F7" s="113"/>
      <c r="G7" s="115"/>
      <c r="H7" s="115"/>
      <c r="I7" s="115"/>
      <c r="J7" s="113"/>
      <c r="K7" s="113"/>
      <c r="L7" s="113"/>
      <c r="M7" s="113"/>
      <c r="N7" s="118"/>
      <c r="O7" s="113"/>
      <c r="P7" s="113"/>
      <c r="Q7" s="113"/>
      <c r="R7" s="113"/>
      <c r="S7" s="127"/>
      <c r="T7" s="113"/>
      <c r="U7" s="128"/>
      <c r="V7" s="129"/>
      <c r="W7" s="113"/>
      <c r="X7" s="113"/>
      <c r="Y7" s="113"/>
    </row>
    <row r="8" spans="1:28" x14ac:dyDescent="0.5">
      <c r="A8" s="130">
        <v>1</v>
      </c>
      <c r="B8" s="13" t="s">
        <v>123</v>
      </c>
      <c r="C8" s="13">
        <v>7203</v>
      </c>
      <c r="D8" s="13">
        <v>54</v>
      </c>
      <c r="E8" s="13">
        <v>217</v>
      </c>
      <c r="F8" s="13" t="s">
        <v>64</v>
      </c>
      <c r="G8" s="130">
        <v>0</v>
      </c>
      <c r="H8" s="13">
        <v>0</v>
      </c>
      <c r="I8" s="13">
        <v>61</v>
      </c>
      <c r="J8" s="15"/>
      <c r="K8" s="15">
        <v>61</v>
      </c>
      <c r="L8" s="15"/>
      <c r="M8" s="15"/>
      <c r="N8" s="15"/>
      <c r="O8" s="130">
        <v>1</v>
      </c>
      <c r="P8" s="16" t="s">
        <v>305</v>
      </c>
      <c r="Q8" s="13" t="s">
        <v>44</v>
      </c>
      <c r="R8" s="13" t="s">
        <v>45</v>
      </c>
      <c r="S8" s="131">
        <v>244</v>
      </c>
      <c r="T8" s="15"/>
      <c r="U8" s="15">
        <v>244</v>
      </c>
      <c r="V8" s="132"/>
      <c r="W8" s="15"/>
      <c r="X8" s="15">
        <v>10</v>
      </c>
      <c r="Y8" s="13" t="s">
        <v>306</v>
      </c>
      <c r="Z8" s="9" t="s">
        <v>1196</v>
      </c>
    </row>
    <row r="9" spans="1:28" x14ac:dyDescent="0.5">
      <c r="A9" s="70">
        <v>2</v>
      </c>
      <c r="B9" s="17"/>
      <c r="C9" s="17"/>
      <c r="D9" s="17"/>
      <c r="E9" s="17"/>
      <c r="F9" s="17"/>
      <c r="G9" s="70"/>
      <c r="H9" s="17"/>
      <c r="I9" s="17"/>
      <c r="J9" s="20"/>
      <c r="K9" s="20"/>
      <c r="L9" s="20"/>
      <c r="M9" s="20"/>
      <c r="N9" s="20"/>
      <c r="O9" s="70">
        <v>2</v>
      </c>
      <c r="P9" s="21" t="s">
        <v>307</v>
      </c>
      <c r="Q9" s="17" t="s">
        <v>44</v>
      </c>
      <c r="R9" s="17" t="s">
        <v>1197</v>
      </c>
      <c r="S9" s="133">
        <v>1100</v>
      </c>
      <c r="T9" s="20"/>
      <c r="U9" s="20"/>
      <c r="V9" s="134">
        <v>1100</v>
      </c>
      <c r="W9" s="20"/>
      <c r="X9" s="20">
        <v>7</v>
      </c>
      <c r="Y9" s="17" t="s">
        <v>306</v>
      </c>
      <c r="Z9" s="81" t="s">
        <v>1198</v>
      </c>
    </row>
    <row r="10" spans="1:28" x14ac:dyDescent="0.5">
      <c r="A10" s="70">
        <v>3</v>
      </c>
      <c r="B10" s="17"/>
      <c r="C10" s="17"/>
      <c r="D10" s="17"/>
      <c r="E10" s="17"/>
      <c r="F10" s="17"/>
      <c r="G10" s="70"/>
      <c r="H10" s="17"/>
      <c r="I10" s="17"/>
      <c r="J10" s="20"/>
      <c r="K10" s="20"/>
      <c r="L10" s="20"/>
      <c r="M10" s="20"/>
      <c r="N10" s="20"/>
      <c r="O10" s="70">
        <v>3</v>
      </c>
      <c r="P10" s="21" t="s">
        <v>1199</v>
      </c>
      <c r="Q10" s="17" t="s">
        <v>1200</v>
      </c>
      <c r="R10" s="17" t="s">
        <v>46</v>
      </c>
      <c r="S10" s="133">
        <v>1100</v>
      </c>
      <c r="T10" s="20"/>
      <c r="U10" s="20"/>
      <c r="V10" s="134">
        <v>1100</v>
      </c>
      <c r="W10" s="20"/>
      <c r="X10" s="20">
        <v>4</v>
      </c>
      <c r="Y10" s="17" t="s">
        <v>306</v>
      </c>
      <c r="Z10" s="9" t="s">
        <v>1201</v>
      </c>
    </row>
    <row r="11" spans="1:28" x14ac:dyDescent="0.5">
      <c r="A11" s="70">
        <v>4</v>
      </c>
      <c r="B11" s="17"/>
      <c r="C11" s="17"/>
      <c r="D11" s="17"/>
      <c r="E11" s="17"/>
      <c r="F11" s="17"/>
      <c r="G11" s="70"/>
      <c r="H11" s="17"/>
      <c r="I11" s="17"/>
      <c r="J11" s="20"/>
      <c r="K11" s="20"/>
      <c r="L11" s="20"/>
      <c r="M11" s="20"/>
      <c r="N11" s="20"/>
      <c r="O11" s="70">
        <v>4</v>
      </c>
      <c r="P11" s="21" t="s">
        <v>1202</v>
      </c>
      <c r="Q11" s="17" t="s">
        <v>1200</v>
      </c>
      <c r="R11" s="17" t="s">
        <v>46</v>
      </c>
      <c r="S11" s="133">
        <v>1100</v>
      </c>
      <c r="T11" s="20"/>
      <c r="U11" s="20"/>
      <c r="V11" s="134">
        <v>1100</v>
      </c>
      <c r="W11" s="20"/>
      <c r="X11" s="20">
        <v>10</v>
      </c>
      <c r="Y11" s="17" t="s">
        <v>306</v>
      </c>
      <c r="Z11" s="9" t="s">
        <v>1203</v>
      </c>
    </row>
    <row r="12" spans="1:28" x14ac:dyDescent="0.5">
      <c r="A12" s="70">
        <v>5</v>
      </c>
      <c r="B12" s="17"/>
      <c r="C12" s="17"/>
      <c r="D12" s="17"/>
      <c r="E12" s="17"/>
      <c r="F12" s="17"/>
      <c r="G12" s="70"/>
      <c r="H12" s="17"/>
      <c r="I12" s="17"/>
      <c r="J12" s="20"/>
      <c r="K12" s="17"/>
      <c r="L12" s="17"/>
      <c r="M12" s="17"/>
      <c r="N12" s="17"/>
      <c r="O12" s="70">
        <v>5</v>
      </c>
      <c r="P12" s="21" t="s">
        <v>1204</v>
      </c>
      <c r="Q12" s="17" t="s">
        <v>1200</v>
      </c>
      <c r="R12" s="17" t="s">
        <v>46</v>
      </c>
      <c r="S12" s="133">
        <v>1100</v>
      </c>
      <c r="T12" s="20"/>
      <c r="U12" s="20"/>
      <c r="V12" s="134">
        <v>1100</v>
      </c>
      <c r="W12" s="20"/>
      <c r="X12" s="20">
        <v>4</v>
      </c>
      <c r="Y12" s="17" t="s">
        <v>306</v>
      </c>
      <c r="Z12" s="9" t="s">
        <v>1205</v>
      </c>
    </row>
    <row r="13" spans="1:28" x14ac:dyDescent="0.5">
      <c r="A13" s="70">
        <v>6</v>
      </c>
      <c r="B13" s="17"/>
      <c r="C13" s="17"/>
      <c r="D13" s="17"/>
      <c r="E13" s="17"/>
      <c r="F13" s="17"/>
      <c r="G13" s="70"/>
      <c r="H13" s="17"/>
      <c r="I13" s="17"/>
      <c r="J13" s="20"/>
      <c r="K13" s="17"/>
      <c r="L13" s="17"/>
      <c r="M13" s="17"/>
      <c r="N13" s="17"/>
      <c r="O13" s="70">
        <v>6</v>
      </c>
      <c r="P13" s="21" t="s">
        <v>146</v>
      </c>
      <c r="Q13" s="17" t="s">
        <v>1200</v>
      </c>
      <c r="R13" s="17" t="s">
        <v>46</v>
      </c>
      <c r="S13" s="133">
        <v>1100</v>
      </c>
      <c r="T13" s="20"/>
      <c r="U13" s="20"/>
      <c r="V13" s="134">
        <v>1100</v>
      </c>
      <c r="W13" s="20"/>
      <c r="X13" s="20">
        <v>4</v>
      </c>
      <c r="Y13" s="17" t="s">
        <v>306</v>
      </c>
      <c r="Z13" s="9" t="s">
        <v>1206</v>
      </c>
    </row>
    <row r="14" spans="1:28" x14ac:dyDescent="0.5">
      <c r="A14" s="70">
        <v>7</v>
      </c>
      <c r="B14" s="17"/>
      <c r="C14" s="17"/>
      <c r="D14" s="17"/>
      <c r="E14" s="17"/>
      <c r="F14" s="17"/>
      <c r="G14" s="70"/>
      <c r="H14" s="17"/>
      <c r="I14" s="17"/>
      <c r="J14" s="20"/>
      <c r="K14" s="20"/>
      <c r="L14" s="20"/>
      <c r="M14" s="20"/>
      <c r="N14" s="20"/>
      <c r="O14" s="70">
        <v>7</v>
      </c>
      <c r="P14" s="21" t="s">
        <v>1207</v>
      </c>
      <c r="Q14" s="17" t="s">
        <v>1200</v>
      </c>
      <c r="R14" s="17" t="s">
        <v>46</v>
      </c>
      <c r="S14" s="133">
        <v>1100</v>
      </c>
      <c r="T14" s="20"/>
      <c r="U14" s="20"/>
      <c r="V14" s="134">
        <v>1100</v>
      </c>
      <c r="W14" s="20"/>
      <c r="X14" s="20">
        <v>10</v>
      </c>
      <c r="Y14" s="17" t="s">
        <v>306</v>
      </c>
      <c r="Z14" s="9" t="s">
        <v>1208</v>
      </c>
    </row>
    <row r="15" spans="1:28" x14ac:dyDescent="0.5">
      <c r="A15" s="70">
        <v>8</v>
      </c>
      <c r="B15" s="17"/>
      <c r="C15" s="17"/>
      <c r="D15" s="17"/>
      <c r="E15" s="17"/>
      <c r="F15" s="17"/>
      <c r="G15" s="70"/>
      <c r="H15" s="17"/>
      <c r="I15" s="17"/>
      <c r="J15" s="20"/>
      <c r="K15" s="20"/>
      <c r="L15" s="20"/>
      <c r="M15" s="20"/>
      <c r="N15" s="20"/>
      <c r="O15" s="70">
        <v>8</v>
      </c>
      <c r="P15" s="21" t="s">
        <v>322</v>
      </c>
      <c r="Q15" s="17" t="s">
        <v>1200</v>
      </c>
      <c r="R15" s="17" t="s">
        <v>46</v>
      </c>
      <c r="S15" s="133">
        <v>1100</v>
      </c>
      <c r="T15" s="20"/>
      <c r="U15" s="20"/>
      <c r="V15" s="134">
        <v>1100</v>
      </c>
      <c r="W15" s="20"/>
      <c r="X15" s="20">
        <v>10</v>
      </c>
      <c r="Y15" s="17" t="s">
        <v>306</v>
      </c>
      <c r="Z15" s="9" t="s">
        <v>1209</v>
      </c>
    </row>
    <row r="16" spans="1:28" x14ac:dyDescent="0.5">
      <c r="A16" s="70">
        <v>9</v>
      </c>
      <c r="B16" s="17"/>
      <c r="C16" s="17"/>
      <c r="D16" s="17"/>
      <c r="E16" s="17"/>
      <c r="F16" s="17"/>
      <c r="G16" s="70"/>
      <c r="H16" s="17"/>
      <c r="I16" s="17"/>
      <c r="J16" s="20"/>
      <c r="K16" s="20"/>
      <c r="L16" s="20"/>
      <c r="M16" s="20"/>
      <c r="N16" s="20"/>
      <c r="O16" s="70">
        <v>9</v>
      </c>
      <c r="P16" s="21" t="s">
        <v>1210</v>
      </c>
      <c r="Q16" s="17" t="s">
        <v>1200</v>
      </c>
      <c r="R16" s="17" t="s">
        <v>46</v>
      </c>
      <c r="S16" s="133">
        <v>1100</v>
      </c>
      <c r="T16" s="20"/>
      <c r="U16" s="20"/>
      <c r="V16" s="134">
        <v>1100</v>
      </c>
      <c r="W16" s="20"/>
      <c r="X16" s="20">
        <v>10</v>
      </c>
      <c r="Y16" s="17" t="s">
        <v>306</v>
      </c>
      <c r="Z16" s="9" t="s">
        <v>1211</v>
      </c>
    </row>
    <row r="17" spans="1:26" x14ac:dyDescent="0.5">
      <c r="A17" s="70">
        <v>10</v>
      </c>
      <c r="B17" s="17"/>
      <c r="C17" s="17"/>
      <c r="D17" s="17"/>
      <c r="E17" s="17"/>
      <c r="F17" s="17"/>
      <c r="G17" s="70"/>
      <c r="H17" s="17"/>
      <c r="I17" s="17"/>
      <c r="J17" s="20"/>
      <c r="K17" s="20"/>
      <c r="L17" s="20"/>
      <c r="M17" s="20"/>
      <c r="N17" s="20"/>
      <c r="O17" s="70">
        <v>10</v>
      </c>
      <c r="P17" s="21" t="s">
        <v>323</v>
      </c>
      <c r="Q17" s="17" t="s">
        <v>1200</v>
      </c>
      <c r="R17" s="17" t="s">
        <v>46</v>
      </c>
      <c r="S17" s="133">
        <v>1100</v>
      </c>
      <c r="T17" s="20"/>
      <c r="U17" s="20"/>
      <c r="V17" s="134">
        <v>1100</v>
      </c>
      <c r="W17" s="20"/>
      <c r="X17" s="20">
        <v>10</v>
      </c>
      <c r="Y17" s="17" t="s">
        <v>306</v>
      </c>
      <c r="Z17" s="9" t="s">
        <v>1212</v>
      </c>
    </row>
    <row r="18" spans="1:26" x14ac:dyDescent="0.5">
      <c r="A18" s="70">
        <v>11</v>
      </c>
      <c r="B18" s="17"/>
      <c r="C18" s="17"/>
      <c r="D18" s="17"/>
      <c r="E18" s="17"/>
      <c r="F18" s="17"/>
      <c r="G18" s="70"/>
      <c r="H18" s="17"/>
      <c r="I18" s="17"/>
      <c r="J18" s="20"/>
      <c r="K18" s="20"/>
      <c r="L18" s="20"/>
      <c r="M18" s="20"/>
      <c r="N18" s="20"/>
      <c r="O18" s="70">
        <v>11</v>
      </c>
      <c r="P18" s="21" t="s">
        <v>1213</v>
      </c>
      <c r="Q18" s="17" t="s">
        <v>1200</v>
      </c>
      <c r="R18" s="17" t="s">
        <v>46</v>
      </c>
      <c r="S18" s="133">
        <v>1100</v>
      </c>
      <c r="T18" s="20"/>
      <c r="U18" s="20"/>
      <c r="V18" s="134">
        <v>1100</v>
      </c>
      <c r="W18" s="20"/>
      <c r="X18" s="20">
        <v>7</v>
      </c>
      <c r="Y18" s="17" t="s">
        <v>306</v>
      </c>
      <c r="Z18" s="9" t="s">
        <v>1214</v>
      </c>
    </row>
    <row r="19" spans="1:26" x14ac:dyDescent="0.5">
      <c r="A19" s="70">
        <v>12</v>
      </c>
      <c r="B19" s="17" t="s">
        <v>123</v>
      </c>
      <c r="C19" s="17">
        <v>21515</v>
      </c>
      <c r="D19" s="17">
        <v>99</v>
      </c>
      <c r="E19" s="17">
        <v>1945</v>
      </c>
      <c r="F19" s="17"/>
      <c r="G19" s="70">
        <v>5</v>
      </c>
      <c r="H19" s="17">
        <v>3</v>
      </c>
      <c r="I19" s="17">
        <v>53</v>
      </c>
      <c r="J19" s="20"/>
      <c r="K19" s="20"/>
      <c r="L19" s="20">
        <f>2000+300+53</f>
        <v>2353</v>
      </c>
      <c r="M19" s="20"/>
      <c r="N19" s="20"/>
      <c r="O19" s="70">
        <v>12</v>
      </c>
      <c r="P19" s="21" t="s">
        <v>307</v>
      </c>
      <c r="Q19" s="17" t="s">
        <v>1200</v>
      </c>
      <c r="R19" s="17" t="s">
        <v>46</v>
      </c>
      <c r="S19" s="133">
        <v>1100</v>
      </c>
      <c r="T19" s="20"/>
      <c r="U19" s="20"/>
      <c r="V19" s="134">
        <v>1100</v>
      </c>
      <c r="W19" s="20"/>
      <c r="X19" s="20">
        <v>7</v>
      </c>
      <c r="Y19" s="17" t="s">
        <v>306</v>
      </c>
      <c r="Z19" s="81" t="s">
        <v>1215</v>
      </c>
    </row>
    <row r="20" spans="1:26" x14ac:dyDescent="0.5">
      <c r="A20" s="70"/>
      <c r="B20" s="17" t="s">
        <v>123</v>
      </c>
      <c r="C20" s="17">
        <v>21516</v>
      </c>
      <c r="D20" s="17">
        <v>100</v>
      </c>
      <c r="E20" s="17">
        <v>1946</v>
      </c>
      <c r="F20" s="17"/>
      <c r="G20" s="70">
        <v>4</v>
      </c>
      <c r="H20" s="17">
        <v>3</v>
      </c>
      <c r="I20" s="17">
        <v>73</v>
      </c>
      <c r="J20" s="20"/>
      <c r="K20" s="20"/>
      <c r="L20" s="20">
        <f>1600+300+73</f>
        <v>1973</v>
      </c>
      <c r="M20" s="20"/>
      <c r="N20" s="20"/>
      <c r="O20" s="70"/>
      <c r="P20" s="21"/>
      <c r="Q20" s="17"/>
      <c r="R20" s="17"/>
      <c r="S20" s="133"/>
      <c r="T20" s="20"/>
      <c r="U20" s="20"/>
      <c r="V20" s="134"/>
      <c r="W20" s="20"/>
      <c r="X20" s="20"/>
      <c r="Y20" s="17"/>
      <c r="Z20" s="81" t="s">
        <v>1215</v>
      </c>
    </row>
    <row r="21" spans="1:26" x14ac:dyDescent="0.5">
      <c r="A21" s="70">
        <v>13</v>
      </c>
      <c r="B21" s="17"/>
      <c r="C21" s="17"/>
      <c r="D21" s="17"/>
      <c r="E21" s="17"/>
      <c r="F21" s="17"/>
      <c r="G21" s="70"/>
      <c r="H21" s="17"/>
      <c r="I21" s="17"/>
      <c r="J21" s="20"/>
      <c r="K21" s="20"/>
      <c r="L21" s="20"/>
      <c r="M21" s="20"/>
      <c r="N21" s="20"/>
      <c r="O21" s="70">
        <v>13</v>
      </c>
      <c r="P21" s="21" t="s">
        <v>334</v>
      </c>
      <c r="Q21" s="17" t="s">
        <v>1200</v>
      </c>
      <c r="R21" s="17" t="s">
        <v>46</v>
      </c>
      <c r="S21" s="133">
        <v>215</v>
      </c>
      <c r="T21" s="20"/>
      <c r="U21" s="20"/>
      <c r="V21" s="134">
        <v>215</v>
      </c>
      <c r="W21" s="20"/>
      <c r="X21" s="20">
        <v>15</v>
      </c>
      <c r="Y21" s="17" t="s">
        <v>306</v>
      </c>
      <c r="Z21" s="9" t="s">
        <v>1216</v>
      </c>
    </row>
    <row r="22" spans="1:26" x14ac:dyDescent="0.5">
      <c r="A22" s="70">
        <v>14</v>
      </c>
      <c r="B22" s="17" t="s">
        <v>123</v>
      </c>
      <c r="C22" s="17">
        <v>47088</v>
      </c>
      <c r="D22" s="17">
        <v>414</v>
      </c>
      <c r="E22" s="17">
        <v>4718</v>
      </c>
      <c r="F22" s="17" t="s">
        <v>308</v>
      </c>
      <c r="G22" s="70">
        <v>9</v>
      </c>
      <c r="H22" s="17">
        <v>3</v>
      </c>
      <c r="I22" s="17">
        <v>19</v>
      </c>
      <c r="J22" s="20"/>
      <c r="K22" s="20"/>
      <c r="L22" s="20">
        <v>1100</v>
      </c>
      <c r="M22" s="20"/>
      <c r="N22" s="20">
        <v>2819</v>
      </c>
      <c r="O22" s="70">
        <v>14</v>
      </c>
      <c r="P22" s="21" t="s">
        <v>1217</v>
      </c>
      <c r="Q22" s="17" t="s">
        <v>1200</v>
      </c>
      <c r="R22" s="17" t="s">
        <v>46</v>
      </c>
      <c r="S22" s="133">
        <v>273</v>
      </c>
      <c r="T22" s="20"/>
      <c r="U22" s="20"/>
      <c r="V22" s="134">
        <v>273</v>
      </c>
      <c r="W22" s="20"/>
      <c r="X22" s="20">
        <v>7</v>
      </c>
      <c r="Y22" s="17" t="s">
        <v>306</v>
      </c>
      <c r="Z22" s="9" t="s">
        <v>1218</v>
      </c>
    </row>
    <row r="23" spans="1:26" x14ac:dyDescent="0.5">
      <c r="A23" s="70">
        <v>15</v>
      </c>
      <c r="B23" s="17" t="s">
        <v>128</v>
      </c>
      <c r="C23" s="17">
        <v>2102</v>
      </c>
      <c r="D23" s="17">
        <v>177</v>
      </c>
      <c r="E23" s="17"/>
      <c r="F23" s="17" t="s">
        <v>309</v>
      </c>
      <c r="G23" s="70">
        <v>4</v>
      </c>
      <c r="H23" s="17">
        <v>3</v>
      </c>
      <c r="I23" s="17">
        <v>79</v>
      </c>
      <c r="J23" s="20"/>
      <c r="K23" s="20">
        <v>100</v>
      </c>
      <c r="L23" s="20"/>
      <c r="M23" s="20"/>
      <c r="N23" s="20">
        <f>4*400+300+79-100</f>
        <v>1879</v>
      </c>
      <c r="O23" s="70">
        <v>15</v>
      </c>
      <c r="P23" s="21" t="s">
        <v>1219</v>
      </c>
      <c r="Q23" s="17" t="s">
        <v>44</v>
      </c>
      <c r="R23" s="17" t="s">
        <v>46</v>
      </c>
      <c r="S23" s="133">
        <v>165</v>
      </c>
      <c r="T23" s="20"/>
      <c r="U23" s="20"/>
      <c r="V23" s="134">
        <v>165</v>
      </c>
      <c r="W23" s="17"/>
      <c r="X23" s="20">
        <v>15</v>
      </c>
      <c r="Y23" s="17" t="s">
        <v>306</v>
      </c>
      <c r="Z23" s="9" t="s">
        <v>1220</v>
      </c>
    </row>
    <row r="24" spans="1:26" x14ac:dyDescent="0.5">
      <c r="A24" s="70">
        <v>16</v>
      </c>
      <c r="B24" s="17" t="s">
        <v>123</v>
      </c>
      <c r="C24" s="17">
        <v>7366</v>
      </c>
      <c r="D24" s="17">
        <v>4</v>
      </c>
      <c r="E24" s="17">
        <v>391</v>
      </c>
      <c r="F24" s="17" t="s">
        <v>326</v>
      </c>
      <c r="G24" s="70">
        <v>0</v>
      </c>
      <c r="H24" s="17">
        <v>2</v>
      </c>
      <c r="I24" s="17">
        <v>18</v>
      </c>
      <c r="J24" s="20"/>
      <c r="K24" s="17">
        <f>200+18</f>
        <v>218</v>
      </c>
      <c r="L24" s="17"/>
      <c r="M24" s="17"/>
      <c r="N24" s="17"/>
      <c r="O24" s="70">
        <v>16</v>
      </c>
      <c r="P24" s="21" t="s">
        <v>1221</v>
      </c>
      <c r="Q24" s="17" t="s">
        <v>44</v>
      </c>
      <c r="R24" s="17" t="s">
        <v>45</v>
      </c>
      <c r="S24" s="133">
        <v>156</v>
      </c>
      <c r="T24" s="20"/>
      <c r="U24" s="20"/>
      <c r="V24" s="134">
        <v>156</v>
      </c>
      <c r="W24" s="20"/>
      <c r="X24" s="20">
        <v>10</v>
      </c>
      <c r="Y24" s="17" t="s">
        <v>306</v>
      </c>
      <c r="Z24" s="9" t="s">
        <v>1222</v>
      </c>
    </row>
    <row r="25" spans="1:26" x14ac:dyDescent="0.5">
      <c r="A25" s="70">
        <v>17</v>
      </c>
      <c r="B25" s="17"/>
      <c r="C25" s="17"/>
      <c r="D25" s="17"/>
      <c r="E25" s="17"/>
      <c r="F25" s="17"/>
      <c r="G25" s="70"/>
      <c r="H25" s="17"/>
      <c r="I25" s="17"/>
      <c r="J25" s="20"/>
      <c r="K25" s="17"/>
      <c r="L25" s="17"/>
      <c r="M25" s="17"/>
      <c r="N25" s="17"/>
      <c r="O25" s="70">
        <v>17</v>
      </c>
      <c r="P25" s="21" t="s">
        <v>1223</v>
      </c>
      <c r="Q25" s="17" t="s">
        <v>44</v>
      </c>
      <c r="R25" s="17" t="s">
        <v>45</v>
      </c>
      <c r="S25" s="133">
        <v>120</v>
      </c>
      <c r="T25" s="20"/>
      <c r="U25" s="20">
        <v>100</v>
      </c>
      <c r="V25" s="134">
        <v>20</v>
      </c>
      <c r="W25" s="20"/>
      <c r="X25" s="20">
        <v>7</v>
      </c>
      <c r="Y25" s="17" t="s">
        <v>306</v>
      </c>
      <c r="Z25" s="9" t="s">
        <v>1224</v>
      </c>
    </row>
    <row r="26" spans="1:26" x14ac:dyDescent="0.5">
      <c r="A26" s="70">
        <v>18</v>
      </c>
      <c r="B26" s="17"/>
      <c r="C26" s="17"/>
      <c r="D26" s="17"/>
      <c r="E26" s="17"/>
      <c r="F26" s="17"/>
      <c r="G26" s="70"/>
      <c r="H26" s="17"/>
      <c r="I26" s="17"/>
      <c r="J26" s="20"/>
      <c r="K26" s="17"/>
      <c r="L26" s="17"/>
      <c r="M26" s="17"/>
      <c r="N26" s="17"/>
      <c r="O26" s="70">
        <v>18</v>
      </c>
      <c r="P26" s="21" t="s">
        <v>1225</v>
      </c>
      <c r="Q26" s="17" t="s">
        <v>44</v>
      </c>
      <c r="R26" s="17" t="s">
        <v>46</v>
      </c>
      <c r="S26" s="133">
        <f>43.7*30.5</f>
        <v>1332.8500000000001</v>
      </c>
      <c r="T26" s="20"/>
      <c r="U26" s="20">
        <f t="shared" ref="U26" si="0">S26-V26</f>
        <v>332.85000000000014</v>
      </c>
      <c r="V26" s="134">
        <v>1000</v>
      </c>
      <c r="W26" s="20"/>
      <c r="X26" s="17">
        <v>15</v>
      </c>
      <c r="Y26" s="17" t="s">
        <v>306</v>
      </c>
      <c r="Z26" s="9" t="s">
        <v>1226</v>
      </c>
    </row>
    <row r="27" spans="1:26" x14ac:dyDescent="0.5">
      <c r="A27" s="70">
        <v>19</v>
      </c>
      <c r="B27" s="17"/>
      <c r="C27" s="17"/>
      <c r="D27" s="17"/>
      <c r="E27" s="17"/>
      <c r="F27" s="17"/>
      <c r="G27" s="70"/>
      <c r="H27" s="17"/>
      <c r="I27" s="17"/>
      <c r="J27" s="20"/>
      <c r="K27" s="17"/>
      <c r="L27" s="17"/>
      <c r="M27" s="17"/>
      <c r="N27" s="17"/>
      <c r="O27" s="70">
        <v>19</v>
      </c>
      <c r="P27" s="21" t="s">
        <v>1227</v>
      </c>
      <c r="Q27" s="17" t="s">
        <v>44</v>
      </c>
      <c r="R27" s="17" t="s">
        <v>45</v>
      </c>
      <c r="S27" s="133">
        <v>420</v>
      </c>
      <c r="T27" s="20"/>
      <c r="U27" s="20">
        <v>320</v>
      </c>
      <c r="V27" s="134">
        <v>100</v>
      </c>
      <c r="W27" s="20"/>
      <c r="X27" s="20">
        <v>20</v>
      </c>
      <c r="Y27" s="17" t="s">
        <v>306</v>
      </c>
      <c r="Z27" s="9" t="s">
        <v>1228</v>
      </c>
    </row>
    <row r="28" spans="1:26" x14ac:dyDescent="0.5">
      <c r="A28" s="70">
        <v>20</v>
      </c>
      <c r="B28" s="17" t="s">
        <v>123</v>
      </c>
      <c r="C28" s="17">
        <v>21453</v>
      </c>
      <c r="D28" s="17">
        <v>20</v>
      </c>
      <c r="E28" s="17">
        <v>1883</v>
      </c>
      <c r="F28" s="17" t="s">
        <v>308</v>
      </c>
      <c r="G28" s="70">
        <v>16</v>
      </c>
      <c r="H28" s="17">
        <v>1</v>
      </c>
      <c r="I28" s="17">
        <v>40</v>
      </c>
      <c r="J28" s="20">
        <f>+G28*400+40</f>
        <v>6440</v>
      </c>
      <c r="K28" s="17">
        <v>100</v>
      </c>
      <c r="L28" s="17"/>
      <c r="M28" s="17"/>
      <c r="N28" s="17"/>
      <c r="O28" s="70">
        <v>20</v>
      </c>
      <c r="P28" s="21" t="s">
        <v>1229</v>
      </c>
      <c r="Q28" s="17" t="s">
        <v>44</v>
      </c>
      <c r="R28" s="17" t="s">
        <v>46</v>
      </c>
      <c r="S28" s="133">
        <v>400</v>
      </c>
      <c r="T28" s="20"/>
      <c r="U28" s="20">
        <v>300</v>
      </c>
      <c r="V28" s="134">
        <v>100</v>
      </c>
      <c r="W28" s="20"/>
      <c r="X28" s="20">
        <v>20</v>
      </c>
      <c r="Y28" s="17" t="s">
        <v>306</v>
      </c>
      <c r="Z28" s="9" t="s">
        <v>1230</v>
      </c>
    </row>
    <row r="29" spans="1:26" x14ac:dyDescent="0.5">
      <c r="A29" s="70">
        <v>21</v>
      </c>
      <c r="B29" s="17" t="s">
        <v>123</v>
      </c>
      <c r="C29" s="17">
        <v>7517</v>
      </c>
      <c r="D29" s="17">
        <v>74</v>
      </c>
      <c r="E29" s="17">
        <v>456</v>
      </c>
      <c r="F29" s="17" t="s">
        <v>309</v>
      </c>
      <c r="G29" s="70">
        <v>7</v>
      </c>
      <c r="H29" s="17">
        <v>0</v>
      </c>
      <c r="I29" s="17">
        <v>26</v>
      </c>
      <c r="J29" s="20"/>
      <c r="K29" s="17"/>
      <c r="L29" s="17">
        <f>7*400+26</f>
        <v>2826</v>
      </c>
      <c r="M29" s="17"/>
      <c r="N29" s="17"/>
      <c r="O29" s="70">
        <v>21</v>
      </c>
      <c r="P29" s="21" t="s">
        <v>335</v>
      </c>
      <c r="Q29" s="17" t="s">
        <v>44</v>
      </c>
      <c r="R29" s="17" t="s">
        <v>46</v>
      </c>
      <c r="S29" s="133">
        <v>216</v>
      </c>
      <c r="T29" s="20"/>
      <c r="U29" s="20">
        <v>216</v>
      </c>
      <c r="V29" s="134"/>
      <c r="W29" s="20"/>
      <c r="X29" s="20">
        <v>20</v>
      </c>
      <c r="Y29" s="17" t="s">
        <v>306</v>
      </c>
      <c r="Z29" s="9" t="s">
        <v>1231</v>
      </c>
    </row>
    <row r="30" spans="1:26" x14ac:dyDescent="0.5">
      <c r="A30" s="70">
        <v>22</v>
      </c>
      <c r="B30" s="17" t="s">
        <v>123</v>
      </c>
      <c r="C30" s="17">
        <v>38401</v>
      </c>
      <c r="D30" s="17">
        <v>38</v>
      </c>
      <c r="E30" s="17">
        <v>2831</v>
      </c>
      <c r="F30" s="17" t="s">
        <v>309</v>
      </c>
      <c r="G30" s="70">
        <v>8</v>
      </c>
      <c r="H30" s="17">
        <v>1</v>
      </c>
      <c r="I30" s="17">
        <v>66</v>
      </c>
      <c r="J30" s="20">
        <f>800*4</f>
        <v>3200</v>
      </c>
      <c r="K30" s="17">
        <v>166</v>
      </c>
      <c r="L30" s="17"/>
      <c r="M30" s="17"/>
      <c r="N30" s="17"/>
      <c r="O30" s="70">
        <v>22</v>
      </c>
      <c r="P30" s="21" t="s">
        <v>1232</v>
      </c>
      <c r="Q30" s="17" t="s">
        <v>44</v>
      </c>
      <c r="R30" s="17" t="s">
        <v>46</v>
      </c>
      <c r="S30" s="133">
        <v>156</v>
      </c>
      <c r="T30" s="20"/>
      <c r="U30" s="20">
        <v>156</v>
      </c>
      <c r="V30" s="134"/>
      <c r="W30" s="20"/>
      <c r="X30" s="20">
        <v>20</v>
      </c>
      <c r="Y30" s="17" t="s">
        <v>306</v>
      </c>
      <c r="Z30" s="9" t="s">
        <v>1233</v>
      </c>
    </row>
    <row r="31" spans="1:26" x14ac:dyDescent="0.5">
      <c r="A31" s="70">
        <v>23</v>
      </c>
      <c r="B31" s="17" t="s">
        <v>123</v>
      </c>
      <c r="C31" s="17">
        <v>9324</v>
      </c>
      <c r="D31" s="17">
        <v>56</v>
      </c>
      <c r="E31" s="17">
        <v>510</v>
      </c>
      <c r="F31" s="17" t="s">
        <v>309</v>
      </c>
      <c r="G31" s="70">
        <v>0</v>
      </c>
      <c r="H31" s="17">
        <v>1</v>
      </c>
      <c r="I31" s="17">
        <v>71</v>
      </c>
      <c r="J31" s="20"/>
      <c r="K31" s="17">
        <v>171</v>
      </c>
      <c r="L31" s="17"/>
      <c r="M31" s="17"/>
      <c r="N31" s="17"/>
      <c r="O31" s="70">
        <v>23</v>
      </c>
      <c r="P31" s="21" t="s">
        <v>1234</v>
      </c>
      <c r="Q31" s="17" t="s">
        <v>44</v>
      </c>
      <c r="R31" s="17" t="s">
        <v>45</v>
      </c>
      <c r="S31" s="133">
        <v>684</v>
      </c>
      <c r="T31" s="20"/>
      <c r="U31" s="20">
        <v>684</v>
      </c>
      <c r="V31" s="134"/>
      <c r="W31" s="20"/>
      <c r="X31" s="20">
        <v>7</v>
      </c>
      <c r="Y31" s="17" t="s">
        <v>306</v>
      </c>
      <c r="Z31" s="9" t="s">
        <v>1235</v>
      </c>
    </row>
    <row r="32" spans="1:26" x14ac:dyDescent="0.5">
      <c r="A32" s="70">
        <v>24</v>
      </c>
      <c r="B32" s="17" t="s">
        <v>128</v>
      </c>
      <c r="C32" s="17">
        <v>2102</v>
      </c>
      <c r="D32" s="17">
        <v>53</v>
      </c>
      <c r="E32" s="17"/>
      <c r="F32" s="17" t="s">
        <v>309</v>
      </c>
      <c r="G32" s="70">
        <v>9</v>
      </c>
      <c r="H32" s="17">
        <v>1</v>
      </c>
      <c r="I32" s="17">
        <v>68</v>
      </c>
      <c r="J32" s="20">
        <f>9*400</f>
        <v>3600</v>
      </c>
      <c r="K32" s="17">
        <v>168</v>
      </c>
      <c r="L32" s="17"/>
      <c r="M32" s="17"/>
      <c r="N32" s="17"/>
      <c r="O32" s="70">
        <v>24</v>
      </c>
      <c r="P32" s="21" t="s">
        <v>336</v>
      </c>
      <c r="Q32" s="17" t="s">
        <v>44</v>
      </c>
      <c r="R32" s="17" t="s">
        <v>45</v>
      </c>
      <c r="S32" s="133">
        <v>672</v>
      </c>
      <c r="T32" s="20"/>
      <c r="U32" s="20">
        <v>600</v>
      </c>
      <c r="V32" s="134">
        <v>72</v>
      </c>
      <c r="W32" s="20"/>
      <c r="X32" s="20">
        <v>10</v>
      </c>
      <c r="Y32" s="17" t="s">
        <v>306</v>
      </c>
      <c r="Z32" s="9" t="s">
        <v>1236</v>
      </c>
    </row>
    <row r="33" spans="1:26" x14ac:dyDescent="0.5">
      <c r="A33" s="70">
        <v>25</v>
      </c>
      <c r="B33" s="17" t="s">
        <v>123</v>
      </c>
      <c r="C33" s="17">
        <v>7156</v>
      </c>
      <c r="D33" s="17">
        <v>1</v>
      </c>
      <c r="E33" s="17">
        <v>117</v>
      </c>
      <c r="F33" s="17" t="s">
        <v>1237</v>
      </c>
      <c r="G33" s="70">
        <v>0</v>
      </c>
      <c r="H33" s="17">
        <v>0</v>
      </c>
      <c r="I33" s="17">
        <v>77</v>
      </c>
      <c r="J33" s="20"/>
      <c r="K33" s="17">
        <v>76</v>
      </c>
      <c r="L33" s="17"/>
      <c r="M33" s="17"/>
      <c r="N33" s="17"/>
      <c r="O33" s="70">
        <v>25</v>
      </c>
      <c r="P33" s="21" t="s">
        <v>1238</v>
      </c>
      <c r="Q33" s="17" t="s">
        <v>44</v>
      </c>
      <c r="R33" s="17" t="s">
        <v>45</v>
      </c>
      <c r="S33" s="133">
        <v>308</v>
      </c>
      <c r="T33" s="20"/>
      <c r="U33" s="20">
        <v>208</v>
      </c>
      <c r="V33" s="134">
        <v>100</v>
      </c>
      <c r="W33" s="20"/>
      <c r="X33" s="20">
        <v>5</v>
      </c>
      <c r="Y33" s="17" t="s">
        <v>306</v>
      </c>
      <c r="Z33" s="9" t="s">
        <v>1239</v>
      </c>
    </row>
    <row r="34" spans="1:26" x14ac:dyDescent="0.5">
      <c r="A34" s="70">
        <v>26</v>
      </c>
      <c r="B34" s="17" t="s">
        <v>123</v>
      </c>
      <c r="C34" s="17">
        <v>4045</v>
      </c>
      <c r="D34" s="17">
        <v>32</v>
      </c>
      <c r="E34" s="17">
        <v>16</v>
      </c>
      <c r="F34" s="17" t="s">
        <v>48</v>
      </c>
      <c r="G34" s="70">
        <v>0</v>
      </c>
      <c r="H34" s="17">
        <v>0</v>
      </c>
      <c r="I34" s="17">
        <v>79</v>
      </c>
      <c r="J34" s="20"/>
      <c r="K34" s="17">
        <v>79</v>
      </c>
      <c r="L34" s="17"/>
      <c r="M34" s="17"/>
      <c r="N34" s="17"/>
      <c r="O34" s="70">
        <v>26</v>
      </c>
      <c r="P34" s="21" t="s">
        <v>1240</v>
      </c>
      <c r="Q34" s="17" t="s">
        <v>44</v>
      </c>
      <c r="R34" s="17" t="s">
        <v>45</v>
      </c>
      <c r="S34" s="133">
        <v>226</v>
      </c>
      <c r="T34" s="20"/>
      <c r="U34" s="20">
        <v>216</v>
      </c>
      <c r="V34" s="134">
        <v>100</v>
      </c>
      <c r="W34" s="20"/>
      <c r="X34" s="20">
        <v>10</v>
      </c>
      <c r="Y34" s="17" t="s">
        <v>306</v>
      </c>
      <c r="Z34" s="9" t="s">
        <v>1241</v>
      </c>
    </row>
    <row r="35" spans="1:26" x14ac:dyDescent="0.5">
      <c r="A35" s="70">
        <v>27</v>
      </c>
      <c r="B35" s="17" t="s">
        <v>123</v>
      </c>
      <c r="C35" s="17">
        <v>35463</v>
      </c>
      <c r="D35" s="17">
        <v>245</v>
      </c>
      <c r="E35" s="17">
        <v>2485</v>
      </c>
      <c r="F35" s="17" t="s">
        <v>308</v>
      </c>
      <c r="G35" s="70">
        <v>0</v>
      </c>
      <c r="H35" s="17">
        <v>2</v>
      </c>
      <c r="I35" s="17">
        <v>66</v>
      </c>
      <c r="J35" s="20">
        <v>200</v>
      </c>
      <c r="K35" s="17">
        <v>66</v>
      </c>
      <c r="L35" s="17"/>
      <c r="M35" s="17"/>
      <c r="N35" s="17"/>
      <c r="O35" s="70">
        <v>27</v>
      </c>
      <c r="P35" s="21" t="s">
        <v>1242</v>
      </c>
      <c r="Q35" s="17" t="s">
        <v>44</v>
      </c>
      <c r="R35" s="17" t="s">
        <v>45</v>
      </c>
      <c r="S35" s="133">
        <v>264</v>
      </c>
      <c r="T35" s="20"/>
      <c r="U35" s="20">
        <v>264</v>
      </c>
      <c r="V35" s="134"/>
      <c r="W35" s="20"/>
      <c r="X35" s="17">
        <v>10</v>
      </c>
      <c r="Y35" s="17" t="s">
        <v>306</v>
      </c>
      <c r="Z35" s="9" t="s">
        <v>1243</v>
      </c>
    </row>
    <row r="36" spans="1:26" x14ac:dyDescent="0.5">
      <c r="A36" s="70">
        <v>28</v>
      </c>
      <c r="B36" s="17" t="s">
        <v>123</v>
      </c>
      <c r="C36" s="17">
        <v>32247</v>
      </c>
      <c r="D36" s="17">
        <v>123</v>
      </c>
      <c r="E36" s="17">
        <v>1154</v>
      </c>
      <c r="F36" s="17" t="s">
        <v>309</v>
      </c>
      <c r="G36" s="70">
        <v>1</v>
      </c>
      <c r="H36" s="17">
        <v>1</v>
      </c>
      <c r="I36" s="17">
        <v>77</v>
      </c>
      <c r="J36" s="20">
        <v>500</v>
      </c>
      <c r="K36" s="17">
        <v>77</v>
      </c>
      <c r="L36" s="17"/>
      <c r="M36" s="17"/>
      <c r="N36" s="17"/>
      <c r="O36" s="70">
        <v>28</v>
      </c>
      <c r="P36" s="21" t="s">
        <v>337</v>
      </c>
      <c r="Q36" s="17" t="s">
        <v>44</v>
      </c>
      <c r="R36" s="17" t="s">
        <v>45</v>
      </c>
      <c r="S36" s="133">
        <v>308</v>
      </c>
      <c r="T36" s="20"/>
      <c r="U36" s="20">
        <v>308</v>
      </c>
      <c r="V36" s="134"/>
      <c r="W36" s="20"/>
      <c r="X36" s="17">
        <v>10</v>
      </c>
      <c r="Y36" s="17" t="s">
        <v>306</v>
      </c>
      <c r="Z36" s="9" t="s">
        <v>1244</v>
      </c>
    </row>
    <row r="37" spans="1:26" x14ac:dyDescent="0.5">
      <c r="A37" s="70">
        <v>29</v>
      </c>
      <c r="B37" s="17" t="s">
        <v>128</v>
      </c>
      <c r="C37" s="17">
        <v>709</v>
      </c>
      <c r="D37" s="17">
        <v>170</v>
      </c>
      <c r="E37" s="17"/>
      <c r="F37" s="17" t="s">
        <v>309</v>
      </c>
      <c r="G37" s="70">
        <v>29</v>
      </c>
      <c r="H37" s="17">
        <v>2</v>
      </c>
      <c r="I37" s="17">
        <v>90</v>
      </c>
      <c r="J37" s="20">
        <v>11800</v>
      </c>
      <c r="K37" s="17">
        <v>90</v>
      </c>
      <c r="L37" s="17"/>
      <c r="M37" s="17"/>
      <c r="N37" s="17"/>
      <c r="O37" s="70">
        <v>29</v>
      </c>
      <c r="P37" s="21" t="s">
        <v>1245</v>
      </c>
      <c r="Q37" s="17" t="s">
        <v>44</v>
      </c>
      <c r="R37" s="17" t="s">
        <v>45</v>
      </c>
      <c r="S37" s="133">
        <v>225</v>
      </c>
      <c r="T37" s="20"/>
      <c r="U37" s="20"/>
      <c r="V37" s="134">
        <v>225</v>
      </c>
      <c r="W37" s="20"/>
      <c r="X37" s="17">
        <v>10</v>
      </c>
      <c r="Y37" s="17" t="s">
        <v>306</v>
      </c>
      <c r="Z37" s="9" t="s">
        <v>1246</v>
      </c>
    </row>
    <row r="38" spans="1:26" x14ac:dyDescent="0.5">
      <c r="A38" s="70">
        <v>30</v>
      </c>
      <c r="B38" s="17" t="s">
        <v>123</v>
      </c>
      <c r="C38" s="17">
        <v>47707</v>
      </c>
      <c r="D38" s="17">
        <v>90</v>
      </c>
      <c r="E38" s="17">
        <v>4809</v>
      </c>
      <c r="F38" s="17" t="s">
        <v>308</v>
      </c>
      <c r="G38" s="70">
        <v>0</v>
      </c>
      <c r="H38" s="17">
        <v>0</v>
      </c>
      <c r="I38" s="17">
        <v>56</v>
      </c>
      <c r="J38" s="20"/>
      <c r="K38" s="17">
        <v>56</v>
      </c>
      <c r="L38" s="17"/>
      <c r="M38" s="17"/>
      <c r="N38" s="17"/>
      <c r="O38" s="70">
        <v>30</v>
      </c>
      <c r="P38" s="21" t="s">
        <v>1247</v>
      </c>
      <c r="Q38" s="17" t="s">
        <v>44</v>
      </c>
      <c r="R38" s="17" t="s">
        <v>46</v>
      </c>
      <c r="S38" s="133">
        <v>224</v>
      </c>
      <c r="T38" s="20"/>
      <c r="U38" s="20"/>
      <c r="V38" s="134">
        <v>224</v>
      </c>
      <c r="W38" s="20"/>
      <c r="X38" s="17">
        <v>10</v>
      </c>
      <c r="Y38" s="17" t="s">
        <v>306</v>
      </c>
      <c r="Z38" s="9" t="s">
        <v>1248</v>
      </c>
    </row>
    <row r="39" spans="1:26" x14ac:dyDescent="0.5">
      <c r="A39" s="70">
        <v>31</v>
      </c>
      <c r="B39" s="17" t="s">
        <v>123</v>
      </c>
      <c r="C39" s="17">
        <v>18098</v>
      </c>
      <c r="D39" s="17">
        <v>90</v>
      </c>
      <c r="E39" s="17">
        <v>1685</v>
      </c>
      <c r="F39" s="17" t="s">
        <v>338</v>
      </c>
      <c r="G39" s="70">
        <v>8</v>
      </c>
      <c r="H39" s="17">
        <v>3</v>
      </c>
      <c r="I39" s="17">
        <v>80</v>
      </c>
      <c r="J39" s="20"/>
      <c r="K39" s="17"/>
      <c r="L39" s="17"/>
      <c r="M39" s="17"/>
      <c r="N39" s="17"/>
      <c r="O39" s="70"/>
      <c r="P39" s="21"/>
      <c r="Q39" s="17"/>
      <c r="R39" s="17"/>
      <c r="S39" s="133"/>
      <c r="T39" s="20"/>
      <c r="U39" s="20"/>
      <c r="V39" s="134"/>
      <c r="W39" s="20"/>
      <c r="X39" s="17"/>
      <c r="Y39" s="17"/>
    </row>
    <row r="40" spans="1:26" x14ac:dyDescent="0.5">
      <c r="A40" s="70">
        <v>32</v>
      </c>
      <c r="B40" s="17"/>
      <c r="C40" s="17"/>
      <c r="D40" s="17"/>
      <c r="E40" s="17"/>
      <c r="F40" s="17"/>
      <c r="G40" s="70"/>
      <c r="H40" s="17"/>
      <c r="I40" s="17"/>
      <c r="J40" s="20"/>
      <c r="K40" s="17"/>
      <c r="L40" s="17"/>
      <c r="M40" s="17"/>
      <c r="N40" s="17"/>
      <c r="O40" s="70">
        <v>31</v>
      </c>
      <c r="P40" s="21" t="s">
        <v>1249</v>
      </c>
      <c r="Q40" s="17" t="s">
        <v>44</v>
      </c>
      <c r="R40" s="17" t="s">
        <v>46</v>
      </c>
      <c r="S40" s="133">
        <f>17.6*22.3</f>
        <v>392.48</v>
      </c>
      <c r="T40" s="20"/>
      <c r="U40" s="20">
        <f>S40-V40</f>
        <v>342.48</v>
      </c>
      <c r="V40" s="134">
        <f>5*10</f>
        <v>50</v>
      </c>
      <c r="W40" s="20"/>
      <c r="X40" s="17">
        <v>15</v>
      </c>
      <c r="Y40" s="17" t="s">
        <v>306</v>
      </c>
      <c r="Z40" s="9" t="s">
        <v>1250</v>
      </c>
    </row>
    <row r="41" spans="1:26" x14ac:dyDescent="0.5">
      <c r="A41" s="70">
        <v>33</v>
      </c>
      <c r="B41" s="17"/>
      <c r="C41" s="17"/>
      <c r="D41" s="17"/>
      <c r="E41" s="17"/>
      <c r="F41" s="17"/>
      <c r="G41" s="70"/>
      <c r="H41" s="17"/>
      <c r="I41" s="17"/>
      <c r="J41" s="20"/>
      <c r="K41" s="17"/>
      <c r="L41" s="17"/>
      <c r="M41" s="17"/>
      <c r="N41" s="17"/>
      <c r="O41" s="70">
        <v>32</v>
      </c>
      <c r="P41" s="21" t="s">
        <v>1251</v>
      </c>
      <c r="Q41" s="17" t="s">
        <v>44</v>
      </c>
      <c r="R41" s="17" t="s">
        <v>46</v>
      </c>
      <c r="S41" s="133">
        <f>15.3*10.7</f>
        <v>163.71</v>
      </c>
      <c r="T41" s="20"/>
      <c r="U41" s="20">
        <f t="shared" ref="U41:U44" si="1">S41-V41</f>
        <v>138.71</v>
      </c>
      <c r="V41" s="134">
        <f>5*5</f>
        <v>25</v>
      </c>
      <c r="W41" s="20"/>
      <c r="X41" s="17">
        <v>10</v>
      </c>
      <c r="Y41" s="17" t="s">
        <v>306</v>
      </c>
      <c r="Z41" s="9" t="s">
        <v>1252</v>
      </c>
    </row>
    <row r="42" spans="1:26" x14ac:dyDescent="0.5">
      <c r="A42" s="70">
        <v>34</v>
      </c>
      <c r="B42" s="17"/>
      <c r="C42" s="17"/>
      <c r="D42" s="17"/>
      <c r="E42" s="17"/>
      <c r="F42" s="17"/>
      <c r="G42" s="70"/>
      <c r="H42" s="17"/>
      <c r="I42" s="17"/>
      <c r="J42" s="20"/>
      <c r="K42" s="17"/>
      <c r="L42" s="17"/>
      <c r="M42" s="17"/>
      <c r="N42" s="17"/>
      <c r="O42" s="70">
        <v>33</v>
      </c>
      <c r="P42" s="21" t="s">
        <v>339</v>
      </c>
      <c r="Q42" s="17" t="s">
        <v>44</v>
      </c>
      <c r="R42" s="17" t="s">
        <v>46</v>
      </c>
      <c r="S42" s="133">
        <f>13.7*17.5</f>
        <v>239.75</v>
      </c>
      <c r="T42" s="20"/>
      <c r="U42" s="20">
        <f t="shared" si="1"/>
        <v>169.75</v>
      </c>
      <c r="V42" s="134">
        <f>10*7</f>
        <v>70</v>
      </c>
      <c r="W42" s="20"/>
      <c r="X42" s="17">
        <v>10</v>
      </c>
      <c r="Y42" s="17" t="s">
        <v>306</v>
      </c>
      <c r="Z42" s="9" t="s">
        <v>1253</v>
      </c>
    </row>
    <row r="43" spans="1:26" x14ac:dyDescent="0.5">
      <c r="A43" s="70">
        <v>35</v>
      </c>
      <c r="B43" s="17"/>
      <c r="C43" s="17"/>
      <c r="D43" s="17"/>
      <c r="E43" s="17"/>
      <c r="F43" s="17"/>
      <c r="G43" s="70"/>
      <c r="H43" s="17"/>
      <c r="I43" s="17"/>
      <c r="J43" s="20"/>
      <c r="K43" s="17"/>
      <c r="L43" s="17"/>
      <c r="M43" s="17"/>
      <c r="N43" s="17"/>
      <c r="O43" s="70">
        <v>34</v>
      </c>
      <c r="P43" s="21" t="s">
        <v>340</v>
      </c>
      <c r="Q43" s="17" t="s">
        <v>44</v>
      </c>
      <c r="R43" s="17" t="s">
        <v>46</v>
      </c>
      <c r="S43" s="133">
        <f>8.7*9.5</f>
        <v>82.649999999999991</v>
      </c>
      <c r="T43" s="20"/>
      <c r="U43" s="20">
        <f t="shared" si="1"/>
        <v>46.649999999999991</v>
      </c>
      <c r="V43" s="134">
        <f>6*6</f>
        <v>36</v>
      </c>
      <c r="W43" s="20"/>
      <c r="X43" s="17">
        <v>10</v>
      </c>
      <c r="Y43" s="17" t="s">
        <v>306</v>
      </c>
      <c r="Z43" s="9" t="s">
        <v>1254</v>
      </c>
    </row>
    <row r="44" spans="1:26" x14ac:dyDescent="0.5">
      <c r="A44" s="70">
        <v>36</v>
      </c>
      <c r="B44" s="17"/>
      <c r="C44" s="17"/>
      <c r="D44" s="17"/>
      <c r="E44" s="17"/>
      <c r="F44" s="17"/>
      <c r="G44" s="70"/>
      <c r="H44" s="17"/>
      <c r="I44" s="17"/>
      <c r="J44" s="20"/>
      <c r="K44" s="17"/>
      <c r="L44" s="17"/>
      <c r="M44" s="17"/>
      <c r="N44" s="17"/>
      <c r="O44" s="70">
        <v>35</v>
      </c>
      <c r="P44" s="21" t="s">
        <v>1255</v>
      </c>
      <c r="Q44" s="17" t="s">
        <v>44</v>
      </c>
      <c r="R44" s="17" t="s">
        <v>45</v>
      </c>
      <c r="S44" s="133">
        <f>10.5*15.7</f>
        <v>164.85</v>
      </c>
      <c r="T44" s="20"/>
      <c r="U44" s="20">
        <f t="shared" si="1"/>
        <v>149.85</v>
      </c>
      <c r="V44" s="134">
        <f>5*3</f>
        <v>15</v>
      </c>
      <c r="W44" s="20"/>
      <c r="X44" s="17">
        <v>20</v>
      </c>
      <c r="Y44" s="17" t="s">
        <v>306</v>
      </c>
      <c r="Z44" s="9" t="s">
        <v>1256</v>
      </c>
    </row>
    <row r="45" spans="1:26" x14ac:dyDescent="0.5">
      <c r="A45" s="70">
        <v>37</v>
      </c>
      <c r="B45" s="17"/>
      <c r="C45" s="17"/>
      <c r="D45" s="17"/>
      <c r="E45" s="17"/>
      <c r="F45" s="17"/>
      <c r="G45" s="70"/>
      <c r="H45" s="17"/>
      <c r="I45" s="17"/>
      <c r="J45" s="20"/>
      <c r="K45" s="17"/>
      <c r="L45" s="17"/>
      <c r="M45" s="17"/>
      <c r="N45" s="17"/>
      <c r="O45" s="70">
        <v>36</v>
      </c>
      <c r="P45" s="21" t="s">
        <v>1257</v>
      </c>
      <c r="Q45" s="17" t="s">
        <v>44</v>
      </c>
      <c r="R45" s="17" t="s">
        <v>46</v>
      </c>
      <c r="S45" s="133">
        <f>75*65.5</f>
        <v>4912.5</v>
      </c>
      <c r="T45" s="20"/>
      <c r="U45" s="20">
        <f>15.3*19.4</f>
        <v>296.82</v>
      </c>
      <c r="V45" s="134">
        <f>4912.5-297</f>
        <v>4615.5</v>
      </c>
      <c r="W45" s="20"/>
      <c r="X45" s="17">
        <v>15</v>
      </c>
      <c r="Y45" s="17" t="s">
        <v>306</v>
      </c>
      <c r="Z45" s="9" t="s">
        <v>1258</v>
      </c>
    </row>
    <row r="46" spans="1:26" x14ac:dyDescent="0.5">
      <c r="A46" s="70"/>
      <c r="B46" s="17"/>
      <c r="C46" s="17"/>
      <c r="D46" s="17"/>
      <c r="E46" s="17"/>
      <c r="F46" s="17"/>
      <c r="G46" s="70"/>
      <c r="H46" s="17"/>
      <c r="I46" s="17"/>
      <c r="J46" s="20"/>
      <c r="K46" s="17"/>
      <c r="L46" s="17"/>
      <c r="M46" s="17"/>
      <c r="N46" s="17"/>
      <c r="O46" s="70"/>
      <c r="P46" s="21"/>
      <c r="Q46" s="17" t="s">
        <v>1259</v>
      </c>
      <c r="R46" s="17" t="s">
        <v>46</v>
      </c>
      <c r="S46" s="133">
        <f>10.9*9.2</f>
        <v>100.28</v>
      </c>
      <c r="T46" s="20"/>
      <c r="U46" s="20"/>
      <c r="V46" s="133">
        <f>10.9*9.2</f>
        <v>100.28</v>
      </c>
      <c r="W46" s="20"/>
      <c r="X46" s="17"/>
      <c r="Y46" s="17"/>
    </row>
    <row r="47" spans="1:26" x14ac:dyDescent="0.5">
      <c r="A47" s="70">
        <v>38</v>
      </c>
      <c r="B47" s="17" t="s">
        <v>234</v>
      </c>
      <c r="C47" s="17">
        <v>13974</v>
      </c>
      <c r="D47" s="17">
        <v>191</v>
      </c>
      <c r="E47" s="17">
        <v>640</v>
      </c>
      <c r="F47" s="17" t="s">
        <v>51</v>
      </c>
      <c r="G47" s="70">
        <v>0</v>
      </c>
      <c r="H47" s="17">
        <v>0</v>
      </c>
      <c r="I47" s="17">
        <v>36</v>
      </c>
      <c r="J47" s="17">
        <f t="shared" ref="J47:J57" si="2">G47*400+H47*100+I47</f>
        <v>36</v>
      </c>
      <c r="K47" s="72"/>
      <c r="L47" s="72"/>
      <c r="M47" s="72"/>
      <c r="N47" s="72"/>
      <c r="O47" s="70">
        <v>37</v>
      </c>
      <c r="P47" s="21" t="s">
        <v>182</v>
      </c>
      <c r="Q47" s="17" t="s">
        <v>44</v>
      </c>
      <c r="R47" s="17" t="s">
        <v>45</v>
      </c>
      <c r="S47" s="135">
        <v>144</v>
      </c>
      <c r="T47" s="17"/>
      <c r="U47" s="136"/>
      <c r="V47" s="137">
        <v>144</v>
      </c>
      <c r="W47" s="17"/>
      <c r="X47" s="17"/>
      <c r="Y47" s="21" t="s">
        <v>310</v>
      </c>
      <c r="Z47" s="9" t="s">
        <v>321</v>
      </c>
    </row>
    <row r="48" spans="1:26" x14ac:dyDescent="0.5">
      <c r="A48" s="70">
        <v>39</v>
      </c>
      <c r="B48" s="17" t="s">
        <v>234</v>
      </c>
      <c r="C48" s="17">
        <v>29407</v>
      </c>
      <c r="D48" s="17">
        <v>217</v>
      </c>
      <c r="E48" s="17">
        <v>2088</v>
      </c>
      <c r="F48" s="17" t="s">
        <v>251</v>
      </c>
      <c r="G48" s="70">
        <v>6</v>
      </c>
      <c r="H48" s="17">
        <v>2</v>
      </c>
      <c r="I48" s="17">
        <v>39</v>
      </c>
      <c r="J48" s="17">
        <f t="shared" si="2"/>
        <v>2639</v>
      </c>
      <c r="K48" s="72"/>
      <c r="L48" s="72"/>
      <c r="M48" s="72"/>
      <c r="N48" s="72"/>
      <c r="O48" s="70"/>
      <c r="P48" s="21"/>
      <c r="Q48" s="17"/>
      <c r="R48" s="17"/>
      <c r="S48" s="135"/>
      <c r="T48" s="17"/>
      <c r="U48" s="136"/>
      <c r="V48" s="137"/>
      <c r="W48" s="17"/>
      <c r="X48" s="17"/>
      <c r="Y48" s="21"/>
    </row>
    <row r="49" spans="1:26" x14ac:dyDescent="0.5">
      <c r="A49" s="70">
        <v>40</v>
      </c>
      <c r="B49" s="17"/>
      <c r="C49" s="17"/>
      <c r="D49" s="17"/>
      <c r="E49" s="17"/>
      <c r="F49" s="17"/>
      <c r="G49" s="70"/>
      <c r="H49" s="17"/>
      <c r="I49" s="17"/>
      <c r="J49" s="17">
        <f t="shared" si="2"/>
        <v>0</v>
      </c>
      <c r="K49" s="72"/>
      <c r="L49" s="72"/>
      <c r="M49" s="72"/>
      <c r="N49" s="72"/>
      <c r="O49" s="70">
        <v>38</v>
      </c>
      <c r="P49" s="21" t="s">
        <v>320</v>
      </c>
      <c r="Q49" s="17" t="s">
        <v>44</v>
      </c>
      <c r="R49" s="17" t="s">
        <v>46</v>
      </c>
      <c r="S49" s="135">
        <v>1834.64</v>
      </c>
      <c r="T49" s="17"/>
      <c r="U49" s="136">
        <v>1690.4</v>
      </c>
      <c r="V49" s="137">
        <v>144</v>
      </c>
      <c r="W49" s="17"/>
      <c r="X49" s="17"/>
      <c r="Y49" s="21" t="s">
        <v>306</v>
      </c>
      <c r="Z49" s="9" t="s">
        <v>311</v>
      </c>
    </row>
    <row r="50" spans="1:26" x14ac:dyDescent="0.5">
      <c r="A50" s="70">
        <v>41</v>
      </c>
      <c r="B50" s="17" t="s">
        <v>528</v>
      </c>
      <c r="C50" s="17">
        <v>20309</v>
      </c>
      <c r="D50" s="17">
        <v>152</v>
      </c>
      <c r="E50" s="17">
        <v>1840</v>
      </c>
      <c r="F50" s="17" t="s">
        <v>48</v>
      </c>
      <c r="G50" s="70">
        <v>0</v>
      </c>
      <c r="H50" s="17">
        <v>1</v>
      </c>
      <c r="I50" s="17">
        <v>12</v>
      </c>
      <c r="J50" s="17">
        <f t="shared" si="2"/>
        <v>112</v>
      </c>
      <c r="K50" s="72"/>
      <c r="L50" s="72"/>
      <c r="M50" s="72"/>
      <c r="N50" s="72"/>
      <c r="O50" s="70">
        <v>39</v>
      </c>
      <c r="P50" s="21" t="s">
        <v>130</v>
      </c>
      <c r="Q50" s="17" t="s">
        <v>44</v>
      </c>
      <c r="R50" s="17" t="s">
        <v>46</v>
      </c>
      <c r="S50" s="135">
        <v>423.36</v>
      </c>
      <c r="T50" s="17"/>
      <c r="U50" s="136"/>
      <c r="V50" s="137">
        <v>264</v>
      </c>
      <c r="W50" s="17"/>
      <c r="X50" s="17"/>
      <c r="Y50" s="21" t="s">
        <v>306</v>
      </c>
      <c r="Z50" s="9" t="s">
        <v>312</v>
      </c>
    </row>
    <row r="51" spans="1:26" x14ac:dyDescent="0.5">
      <c r="A51" s="70">
        <v>42</v>
      </c>
      <c r="B51" s="17"/>
      <c r="C51" s="17"/>
      <c r="D51" s="17"/>
      <c r="E51" s="17"/>
      <c r="F51" s="17"/>
      <c r="G51" s="70"/>
      <c r="H51" s="17"/>
      <c r="I51" s="17"/>
      <c r="J51" s="17">
        <f t="shared" si="2"/>
        <v>0</v>
      </c>
      <c r="K51" s="72"/>
      <c r="L51" s="72"/>
      <c r="M51" s="72"/>
      <c r="N51" s="72"/>
      <c r="O51" s="70">
        <v>40</v>
      </c>
      <c r="P51" s="21" t="s">
        <v>253</v>
      </c>
      <c r="Q51" s="17" t="s">
        <v>44</v>
      </c>
      <c r="R51" s="17" t="s">
        <v>46</v>
      </c>
      <c r="S51" s="138">
        <v>1134</v>
      </c>
      <c r="T51" s="17"/>
      <c r="U51" s="136"/>
      <c r="V51" s="137">
        <v>364</v>
      </c>
      <c r="W51" s="17"/>
      <c r="X51" s="17"/>
      <c r="Y51" s="21" t="s">
        <v>306</v>
      </c>
      <c r="Z51" s="9" t="s">
        <v>313</v>
      </c>
    </row>
    <row r="52" spans="1:26" x14ac:dyDescent="0.5">
      <c r="A52" s="70">
        <v>43</v>
      </c>
      <c r="B52" s="17"/>
      <c r="C52" s="17"/>
      <c r="D52" s="17"/>
      <c r="E52" s="17"/>
      <c r="F52" s="17"/>
      <c r="G52" s="70"/>
      <c r="H52" s="17"/>
      <c r="I52" s="17"/>
      <c r="J52" s="17">
        <f t="shared" si="2"/>
        <v>0</v>
      </c>
      <c r="K52" s="72"/>
      <c r="L52" s="72"/>
      <c r="M52" s="72"/>
      <c r="N52" s="72"/>
      <c r="O52" s="70">
        <v>41</v>
      </c>
      <c r="P52" s="21" t="s">
        <v>314</v>
      </c>
      <c r="Q52" s="17" t="s">
        <v>44</v>
      </c>
      <c r="R52" s="17" t="s">
        <v>45</v>
      </c>
      <c r="S52" s="135">
        <v>791.8</v>
      </c>
      <c r="T52" s="17"/>
      <c r="U52" s="136"/>
      <c r="V52" s="137">
        <v>360</v>
      </c>
      <c r="W52" s="17"/>
      <c r="X52" s="17"/>
      <c r="Y52" s="21" t="s">
        <v>306</v>
      </c>
      <c r="Z52" s="9" t="s">
        <v>315</v>
      </c>
    </row>
    <row r="53" spans="1:26" x14ac:dyDescent="0.5">
      <c r="A53" s="70">
        <v>44</v>
      </c>
      <c r="B53" s="17"/>
      <c r="C53" s="17"/>
      <c r="D53" s="17"/>
      <c r="E53" s="17"/>
      <c r="F53" s="17"/>
      <c r="G53" s="70"/>
      <c r="H53" s="17"/>
      <c r="I53" s="17"/>
      <c r="J53" s="17">
        <f t="shared" si="2"/>
        <v>0</v>
      </c>
      <c r="K53" s="72"/>
      <c r="L53" s="72"/>
      <c r="M53" s="72"/>
      <c r="N53" s="72"/>
      <c r="O53" s="70">
        <v>42</v>
      </c>
      <c r="P53" s="21" t="s">
        <v>316</v>
      </c>
      <c r="Q53" s="17" t="s">
        <v>44</v>
      </c>
      <c r="R53" s="17" t="s">
        <v>45</v>
      </c>
      <c r="S53" s="135">
        <v>725.4</v>
      </c>
      <c r="T53" s="17"/>
      <c r="U53" s="136"/>
      <c r="V53" s="137">
        <v>200</v>
      </c>
      <c r="W53" s="17"/>
      <c r="X53" s="17"/>
      <c r="Y53" s="21" t="s">
        <v>306</v>
      </c>
      <c r="Z53" s="9" t="s">
        <v>318</v>
      </c>
    </row>
    <row r="54" spans="1:26" x14ac:dyDescent="0.5">
      <c r="A54" s="70">
        <v>45</v>
      </c>
      <c r="B54" s="17"/>
      <c r="C54" s="17"/>
      <c r="D54" s="17"/>
      <c r="E54" s="17"/>
      <c r="F54" s="17"/>
      <c r="G54" s="70"/>
      <c r="H54" s="17"/>
      <c r="I54" s="17"/>
      <c r="J54" s="17">
        <f t="shared" si="2"/>
        <v>0</v>
      </c>
      <c r="K54" s="72"/>
      <c r="L54" s="72"/>
      <c r="M54" s="72"/>
      <c r="N54" s="72"/>
      <c r="O54" s="70">
        <v>43</v>
      </c>
      <c r="P54" s="21" t="s">
        <v>142</v>
      </c>
      <c r="Q54" s="17" t="s">
        <v>44</v>
      </c>
      <c r="R54" s="17" t="s">
        <v>45</v>
      </c>
      <c r="S54" s="135">
        <v>1191.68</v>
      </c>
      <c r="T54" s="17"/>
      <c r="U54" s="136"/>
      <c r="V54" s="137">
        <v>192</v>
      </c>
      <c r="W54" s="17"/>
      <c r="X54" s="17"/>
      <c r="Y54" s="21" t="s">
        <v>306</v>
      </c>
      <c r="Z54" s="9" t="s">
        <v>317</v>
      </c>
    </row>
    <row r="55" spans="1:26" x14ac:dyDescent="0.5">
      <c r="A55" s="70">
        <v>46</v>
      </c>
      <c r="B55" s="17"/>
      <c r="C55" s="17"/>
      <c r="D55" s="17"/>
      <c r="E55" s="17"/>
      <c r="F55" s="17"/>
      <c r="G55" s="70"/>
      <c r="H55" s="17"/>
      <c r="I55" s="17"/>
      <c r="J55" s="17">
        <f t="shared" si="2"/>
        <v>0</v>
      </c>
      <c r="K55" s="72"/>
      <c r="L55" s="72"/>
      <c r="M55" s="72"/>
      <c r="N55" s="72"/>
      <c r="O55" s="70">
        <v>44</v>
      </c>
      <c r="P55" s="21" t="s">
        <v>87</v>
      </c>
      <c r="Q55" s="17" t="s">
        <v>44</v>
      </c>
      <c r="R55" s="17" t="s">
        <v>45</v>
      </c>
      <c r="S55" s="135">
        <v>3300</v>
      </c>
      <c r="T55" s="17"/>
      <c r="U55" s="136"/>
      <c r="V55" s="137">
        <v>1040</v>
      </c>
      <c r="W55" s="17"/>
      <c r="X55" s="17"/>
      <c r="Y55" s="21" t="s">
        <v>306</v>
      </c>
      <c r="Z55" s="9" t="s">
        <v>319</v>
      </c>
    </row>
    <row r="56" spans="1:26" x14ac:dyDescent="0.5">
      <c r="A56" s="70">
        <v>47</v>
      </c>
      <c r="B56" s="17" t="s">
        <v>234</v>
      </c>
      <c r="C56" s="17">
        <v>39965</v>
      </c>
      <c r="D56" s="17">
        <v>347</v>
      </c>
      <c r="E56" s="17">
        <v>3486</v>
      </c>
      <c r="F56" s="17" t="s">
        <v>51</v>
      </c>
      <c r="G56" s="70">
        <v>3</v>
      </c>
      <c r="H56" s="17">
        <v>3</v>
      </c>
      <c r="I56" s="17">
        <v>83</v>
      </c>
      <c r="J56" s="17">
        <v>0</v>
      </c>
      <c r="K56" s="72">
        <v>1583</v>
      </c>
      <c r="L56" s="72"/>
      <c r="M56" s="72"/>
      <c r="N56" s="72">
        <v>100</v>
      </c>
      <c r="O56" s="70">
        <v>45</v>
      </c>
      <c r="P56" s="21" t="s">
        <v>329</v>
      </c>
      <c r="Q56" s="17" t="s">
        <v>44</v>
      </c>
      <c r="R56" s="17" t="s">
        <v>45</v>
      </c>
      <c r="S56" s="135">
        <v>400</v>
      </c>
      <c r="T56" s="17"/>
      <c r="U56" s="136"/>
      <c r="V56" s="137">
        <v>400</v>
      </c>
      <c r="W56" s="17"/>
      <c r="X56" s="17"/>
      <c r="Y56" s="21" t="s">
        <v>306</v>
      </c>
      <c r="Z56" s="9" t="s">
        <v>330</v>
      </c>
    </row>
    <row r="57" spans="1:26" x14ac:dyDescent="0.5">
      <c r="A57" s="70">
        <v>48</v>
      </c>
      <c r="B57" s="17" t="s">
        <v>123</v>
      </c>
      <c r="C57" s="17">
        <v>32205</v>
      </c>
      <c r="D57" s="17">
        <v>297</v>
      </c>
      <c r="E57" s="17">
        <v>2518</v>
      </c>
      <c r="F57" s="17"/>
      <c r="G57" s="70">
        <v>0</v>
      </c>
      <c r="H57" s="17">
        <v>1</v>
      </c>
      <c r="I57" s="17">
        <v>91</v>
      </c>
      <c r="J57" s="17">
        <f t="shared" si="2"/>
        <v>191</v>
      </c>
      <c r="K57" s="17"/>
      <c r="L57" s="17"/>
      <c r="M57" s="17"/>
      <c r="N57" s="17"/>
      <c r="O57" s="70">
        <v>46</v>
      </c>
      <c r="P57" s="21" t="s">
        <v>332</v>
      </c>
      <c r="Q57" s="17" t="s">
        <v>44</v>
      </c>
      <c r="R57" s="17" t="s">
        <v>46</v>
      </c>
      <c r="S57" s="135">
        <v>676</v>
      </c>
      <c r="T57" s="17"/>
      <c r="U57" s="136">
        <v>400</v>
      </c>
      <c r="V57" s="137">
        <v>276</v>
      </c>
      <c r="W57" s="17"/>
      <c r="X57" s="17"/>
      <c r="Y57" s="21" t="s">
        <v>306</v>
      </c>
      <c r="Z57" s="9" t="s">
        <v>333</v>
      </c>
    </row>
    <row r="58" spans="1:26" x14ac:dyDescent="0.5">
      <c r="A58" s="70">
        <v>49</v>
      </c>
      <c r="B58" s="17" t="s">
        <v>123</v>
      </c>
      <c r="C58" s="17">
        <v>39367</v>
      </c>
      <c r="D58" s="17">
        <v>162</v>
      </c>
      <c r="E58" s="17">
        <v>3126</v>
      </c>
      <c r="F58" s="17" t="s">
        <v>134</v>
      </c>
      <c r="G58" s="70">
        <v>0</v>
      </c>
      <c r="H58" s="17">
        <v>2</v>
      </c>
      <c r="I58" s="17">
        <v>41</v>
      </c>
      <c r="J58" s="17"/>
      <c r="K58" s="17"/>
      <c r="L58" s="17">
        <v>241</v>
      </c>
      <c r="M58" s="17"/>
      <c r="N58" s="17"/>
      <c r="O58" s="70">
        <v>47</v>
      </c>
      <c r="P58" s="21" t="s">
        <v>297</v>
      </c>
      <c r="Q58" s="17" t="s">
        <v>136</v>
      </c>
      <c r="R58" s="17" t="s">
        <v>46</v>
      </c>
      <c r="S58" s="135">
        <v>964</v>
      </c>
      <c r="T58" s="17"/>
      <c r="U58" s="136"/>
      <c r="V58" s="137">
        <v>964</v>
      </c>
      <c r="W58" s="17"/>
      <c r="X58" s="17">
        <v>15</v>
      </c>
      <c r="Y58" s="21" t="s">
        <v>298</v>
      </c>
      <c r="Z58" s="9" t="s">
        <v>1281</v>
      </c>
    </row>
    <row r="59" spans="1:26" x14ac:dyDescent="0.5">
      <c r="A59" s="70">
        <v>50</v>
      </c>
      <c r="B59" s="17" t="s">
        <v>123</v>
      </c>
      <c r="C59" s="17">
        <v>42761</v>
      </c>
      <c r="D59" s="17">
        <v>330</v>
      </c>
      <c r="E59" s="17">
        <v>3899</v>
      </c>
      <c r="F59" s="17" t="s">
        <v>134</v>
      </c>
      <c r="G59" s="70">
        <v>1</v>
      </c>
      <c r="H59" s="17">
        <v>2</v>
      </c>
      <c r="I59" s="17">
        <v>54</v>
      </c>
      <c r="J59" s="17">
        <v>554</v>
      </c>
      <c r="K59" s="17"/>
      <c r="L59" s="17">
        <v>100</v>
      </c>
      <c r="M59" s="17"/>
      <c r="N59" s="17"/>
      <c r="O59" s="70">
        <v>48</v>
      </c>
      <c r="P59" s="21" t="s">
        <v>159</v>
      </c>
      <c r="Q59" s="17" t="s">
        <v>136</v>
      </c>
      <c r="R59" s="17" t="s">
        <v>46</v>
      </c>
      <c r="S59" s="135">
        <v>400</v>
      </c>
      <c r="T59" s="17"/>
      <c r="U59" s="136"/>
      <c r="V59" s="137">
        <v>400</v>
      </c>
      <c r="W59" s="17"/>
      <c r="X59" s="17">
        <v>15</v>
      </c>
      <c r="Y59" s="21" t="s">
        <v>300</v>
      </c>
      <c r="Z59" s="9" t="s">
        <v>301</v>
      </c>
    </row>
    <row r="60" spans="1:26" x14ac:dyDescent="0.5">
      <c r="A60" s="70">
        <v>51</v>
      </c>
      <c r="B60" s="17" t="s">
        <v>123</v>
      </c>
      <c r="C60" s="17">
        <v>45437</v>
      </c>
      <c r="D60" s="17">
        <v>350</v>
      </c>
      <c r="E60" s="17">
        <v>4561</v>
      </c>
      <c r="F60" s="17" t="s">
        <v>134</v>
      </c>
      <c r="G60" s="70">
        <v>0</v>
      </c>
      <c r="H60" s="17">
        <v>1</v>
      </c>
      <c r="I60" s="17">
        <v>3</v>
      </c>
      <c r="J60" s="17"/>
      <c r="K60" s="17"/>
      <c r="L60" s="17">
        <v>103</v>
      </c>
      <c r="M60" s="17"/>
      <c r="N60" s="17"/>
      <c r="O60" s="70">
        <v>49</v>
      </c>
      <c r="P60" s="21" t="s">
        <v>302</v>
      </c>
      <c r="Q60" s="17" t="s">
        <v>136</v>
      </c>
      <c r="R60" s="17" t="s">
        <v>46</v>
      </c>
      <c r="S60" s="135">
        <v>412</v>
      </c>
      <c r="T60" s="17"/>
      <c r="U60" s="136"/>
      <c r="V60" s="137">
        <v>412</v>
      </c>
      <c r="W60" s="17"/>
      <c r="X60" s="17">
        <v>10</v>
      </c>
      <c r="Y60" s="21" t="s">
        <v>303</v>
      </c>
      <c r="Z60" s="9" t="s">
        <v>304</v>
      </c>
    </row>
    <row r="61" spans="1:26" x14ac:dyDescent="0.5">
      <c r="A61" s="70">
        <v>52</v>
      </c>
      <c r="B61" s="17"/>
      <c r="C61" s="17"/>
      <c r="D61" s="17"/>
      <c r="E61" s="17"/>
      <c r="F61" s="17" t="s">
        <v>134</v>
      </c>
      <c r="G61" s="70"/>
      <c r="H61" s="17"/>
      <c r="I61" s="17"/>
      <c r="J61" s="17"/>
      <c r="K61" s="17"/>
      <c r="L61" s="17"/>
      <c r="M61" s="17"/>
      <c r="N61" s="17"/>
      <c r="O61" s="70">
        <v>50</v>
      </c>
      <c r="P61" s="21" t="s">
        <v>327</v>
      </c>
      <c r="Q61" s="17" t="s">
        <v>136</v>
      </c>
      <c r="R61" s="17" t="s">
        <v>45</v>
      </c>
      <c r="S61" s="135">
        <v>120</v>
      </c>
      <c r="T61" s="17"/>
      <c r="U61" s="136"/>
      <c r="V61" s="137">
        <v>120</v>
      </c>
      <c r="W61" s="17"/>
      <c r="X61" s="17">
        <v>8</v>
      </c>
      <c r="Y61" s="21" t="s">
        <v>306</v>
      </c>
      <c r="Z61" s="9" t="s">
        <v>328</v>
      </c>
    </row>
    <row r="62" spans="1:26" x14ac:dyDescent="0.5">
      <c r="A62" s="70">
        <v>53</v>
      </c>
      <c r="B62" s="17"/>
      <c r="C62" s="17"/>
      <c r="D62" s="17"/>
      <c r="E62" s="17"/>
      <c r="F62" s="17" t="s">
        <v>134</v>
      </c>
      <c r="G62" s="70"/>
      <c r="H62" s="17"/>
      <c r="I62" s="17"/>
      <c r="J62" s="17"/>
      <c r="K62" s="17"/>
      <c r="L62" s="17"/>
      <c r="M62" s="17"/>
      <c r="N62" s="17"/>
      <c r="O62" s="70">
        <v>51</v>
      </c>
      <c r="P62" s="21" t="s">
        <v>274</v>
      </c>
      <c r="Q62" s="17" t="s">
        <v>136</v>
      </c>
      <c r="R62" s="17" t="s">
        <v>45</v>
      </c>
      <c r="S62" s="135">
        <v>144</v>
      </c>
      <c r="T62" s="17"/>
      <c r="U62" s="136"/>
      <c r="V62" s="137">
        <v>144</v>
      </c>
      <c r="W62" s="17"/>
      <c r="X62" s="17">
        <v>5</v>
      </c>
      <c r="Y62" s="21" t="s">
        <v>306</v>
      </c>
      <c r="Z62" s="9" t="s">
        <v>331</v>
      </c>
    </row>
    <row r="63" spans="1:26" x14ac:dyDescent="0.5">
      <c r="A63" s="70">
        <v>54</v>
      </c>
      <c r="B63" s="17"/>
      <c r="C63" s="17"/>
      <c r="D63" s="17"/>
      <c r="E63" s="17"/>
      <c r="F63" s="17"/>
      <c r="G63" s="70"/>
      <c r="H63" s="17"/>
      <c r="I63" s="17"/>
      <c r="J63" s="72"/>
      <c r="K63" s="17"/>
      <c r="L63" s="17"/>
      <c r="M63" s="17"/>
      <c r="N63" s="17"/>
      <c r="O63" s="70">
        <v>52</v>
      </c>
      <c r="P63" s="21" t="s">
        <v>1260</v>
      </c>
      <c r="Q63" s="17" t="s">
        <v>136</v>
      </c>
      <c r="R63" s="17" t="s">
        <v>46</v>
      </c>
      <c r="S63" s="138">
        <v>8.4</v>
      </c>
      <c r="T63" s="72"/>
      <c r="U63" s="72"/>
      <c r="V63" s="139">
        <v>8.4</v>
      </c>
      <c r="W63" s="72"/>
      <c r="X63" s="17">
        <v>15</v>
      </c>
      <c r="Y63" s="21" t="s">
        <v>306</v>
      </c>
      <c r="Z63" s="9" t="s">
        <v>1261</v>
      </c>
    </row>
    <row r="64" spans="1:26" x14ac:dyDescent="0.5">
      <c r="A64" s="70">
        <v>55</v>
      </c>
      <c r="B64" s="17"/>
      <c r="C64" s="17"/>
      <c r="D64" s="17"/>
      <c r="E64" s="17"/>
      <c r="F64" s="17"/>
      <c r="G64" s="70"/>
      <c r="H64" s="17"/>
      <c r="I64" s="17"/>
      <c r="J64" s="17"/>
      <c r="K64" s="17"/>
      <c r="L64" s="17"/>
      <c r="M64" s="17"/>
      <c r="N64" s="17"/>
      <c r="O64" s="70">
        <v>53</v>
      </c>
      <c r="P64" s="17" t="s">
        <v>1262</v>
      </c>
      <c r="Q64" s="17" t="s">
        <v>1200</v>
      </c>
      <c r="R64" s="17" t="s">
        <v>1263</v>
      </c>
      <c r="S64" s="135">
        <v>1100</v>
      </c>
      <c r="T64" s="17"/>
      <c r="U64" s="136"/>
      <c r="V64" s="137">
        <v>1100</v>
      </c>
      <c r="W64" s="17"/>
      <c r="X64" s="17">
        <v>7</v>
      </c>
      <c r="Y64" s="17" t="s">
        <v>306</v>
      </c>
      <c r="Z64" s="9" t="s">
        <v>1264</v>
      </c>
    </row>
    <row r="65" spans="1:26" x14ac:dyDescent="0.5">
      <c r="A65" s="70">
        <v>56</v>
      </c>
      <c r="B65" s="17" t="s">
        <v>528</v>
      </c>
      <c r="C65" s="17">
        <v>1263</v>
      </c>
      <c r="D65" s="17">
        <v>75</v>
      </c>
      <c r="E65" s="17">
        <v>1263</v>
      </c>
      <c r="F65" s="17" t="s">
        <v>338</v>
      </c>
      <c r="G65" s="70">
        <v>2</v>
      </c>
      <c r="H65" s="17">
        <v>0</v>
      </c>
      <c r="I65" s="17">
        <v>0</v>
      </c>
      <c r="J65" s="17"/>
      <c r="K65" s="17"/>
      <c r="L65" s="17"/>
      <c r="M65" s="17"/>
      <c r="N65" s="17"/>
      <c r="O65" s="70">
        <v>54</v>
      </c>
      <c r="P65" s="17" t="s">
        <v>1265</v>
      </c>
      <c r="Q65" s="17" t="s">
        <v>44</v>
      </c>
      <c r="R65" s="17" t="s">
        <v>46</v>
      </c>
      <c r="S65" s="135">
        <v>400</v>
      </c>
      <c r="T65" s="17"/>
      <c r="U65" s="136"/>
      <c r="V65" s="137">
        <v>400</v>
      </c>
      <c r="W65" s="17"/>
      <c r="X65" s="17">
        <v>7</v>
      </c>
      <c r="Y65" s="17" t="s">
        <v>306</v>
      </c>
      <c r="Z65" s="9" t="s">
        <v>1266</v>
      </c>
    </row>
    <row r="66" spans="1:26" x14ac:dyDescent="0.5">
      <c r="A66" s="70">
        <v>57</v>
      </c>
      <c r="B66" s="17" t="s">
        <v>123</v>
      </c>
      <c r="C66" s="17">
        <v>23720</v>
      </c>
      <c r="D66" s="17">
        <v>49</v>
      </c>
      <c r="E66" s="17">
        <v>2011</v>
      </c>
      <c r="F66" s="17" t="s">
        <v>134</v>
      </c>
      <c r="G66" s="70">
        <v>5</v>
      </c>
      <c r="H66" s="17">
        <v>3</v>
      </c>
      <c r="I66" s="17">
        <v>49</v>
      </c>
      <c r="J66" s="17"/>
      <c r="K66" s="17"/>
      <c r="L66" s="17"/>
      <c r="M66" s="17"/>
      <c r="N66" s="17"/>
      <c r="O66" s="70">
        <v>55</v>
      </c>
      <c r="P66" s="17" t="s">
        <v>1267</v>
      </c>
      <c r="Q66" s="17" t="s">
        <v>44</v>
      </c>
      <c r="R66" s="17" t="s">
        <v>46</v>
      </c>
      <c r="S66" s="135">
        <v>100</v>
      </c>
      <c r="T66" s="17"/>
      <c r="U66" s="136"/>
      <c r="V66" s="137">
        <v>100</v>
      </c>
      <c r="W66" s="17"/>
      <c r="X66" s="17">
        <v>10</v>
      </c>
      <c r="Y66" s="17" t="s">
        <v>1268</v>
      </c>
      <c r="Z66" s="9" t="s">
        <v>1269</v>
      </c>
    </row>
    <row r="67" spans="1:26" x14ac:dyDescent="0.5">
      <c r="A67" s="70">
        <v>58</v>
      </c>
      <c r="B67" s="17" t="s">
        <v>123</v>
      </c>
      <c r="C67" s="17">
        <v>7193</v>
      </c>
      <c r="D67" s="17">
        <v>38</v>
      </c>
      <c r="E67" s="17">
        <v>207</v>
      </c>
      <c r="F67" s="17" t="s">
        <v>928</v>
      </c>
      <c r="G67" s="70">
        <v>0</v>
      </c>
      <c r="H67" s="17">
        <v>0</v>
      </c>
      <c r="I67" s="17">
        <v>36</v>
      </c>
      <c r="J67" s="17"/>
      <c r="K67" s="17"/>
      <c r="L67" s="17"/>
      <c r="M67" s="17"/>
      <c r="N67" s="17"/>
      <c r="O67" s="70">
        <v>56</v>
      </c>
      <c r="P67" s="17" t="s">
        <v>1274</v>
      </c>
      <c r="Q67" s="17" t="s">
        <v>859</v>
      </c>
      <c r="R67" s="17" t="s">
        <v>1275</v>
      </c>
      <c r="S67" s="135">
        <v>36</v>
      </c>
      <c r="T67" s="17"/>
      <c r="U67" s="136"/>
      <c r="V67" s="137">
        <v>36</v>
      </c>
      <c r="W67" s="17"/>
      <c r="X67" s="17">
        <v>10</v>
      </c>
      <c r="Y67" s="17" t="s">
        <v>306</v>
      </c>
      <c r="Z67" s="9" t="s">
        <v>1276</v>
      </c>
    </row>
    <row r="68" spans="1:26" x14ac:dyDescent="0.5">
      <c r="A68" s="70">
        <v>59</v>
      </c>
      <c r="B68" s="17" t="s">
        <v>528</v>
      </c>
      <c r="C68" s="17">
        <v>13455</v>
      </c>
      <c r="D68" s="17">
        <v>123</v>
      </c>
      <c r="E68" s="17">
        <v>577</v>
      </c>
      <c r="F68" s="17" t="s">
        <v>308</v>
      </c>
      <c r="G68" s="70">
        <v>0</v>
      </c>
      <c r="H68" s="17">
        <v>1</v>
      </c>
      <c r="I68" s="17">
        <v>41</v>
      </c>
      <c r="J68" s="17"/>
      <c r="K68" s="17"/>
      <c r="L68" s="17"/>
      <c r="M68" s="17"/>
      <c r="N68" s="17"/>
      <c r="O68" s="70">
        <v>57</v>
      </c>
      <c r="P68" s="17" t="s">
        <v>1242</v>
      </c>
      <c r="Q68" s="17" t="s">
        <v>1277</v>
      </c>
      <c r="R68" s="17" t="s">
        <v>1275</v>
      </c>
      <c r="S68" s="135"/>
      <c r="T68" s="17"/>
      <c r="U68" s="136"/>
      <c r="V68" s="137"/>
      <c r="W68" s="17"/>
      <c r="X68" s="17"/>
      <c r="Y68" s="17" t="s">
        <v>306</v>
      </c>
      <c r="Z68" s="9" t="s">
        <v>1278</v>
      </c>
    </row>
    <row r="69" spans="1:26" x14ac:dyDescent="0.5">
      <c r="A69" s="70"/>
      <c r="B69" s="17" t="s">
        <v>128</v>
      </c>
      <c r="C69" s="17">
        <v>1644</v>
      </c>
      <c r="D69" s="17">
        <v>149</v>
      </c>
      <c r="E69" s="17">
        <v>44</v>
      </c>
      <c r="F69" s="17" t="s">
        <v>308</v>
      </c>
      <c r="G69" s="70">
        <v>0</v>
      </c>
      <c r="H69" s="17">
        <v>1</v>
      </c>
      <c r="I69" s="17">
        <v>55</v>
      </c>
      <c r="J69" s="17"/>
      <c r="K69" s="17"/>
      <c r="L69" s="17"/>
      <c r="M69" s="17"/>
      <c r="N69" s="17"/>
      <c r="O69" s="70"/>
      <c r="P69" s="17"/>
      <c r="Q69" s="17"/>
      <c r="R69" s="17"/>
      <c r="S69" s="135"/>
      <c r="T69" s="17"/>
      <c r="U69" s="136"/>
      <c r="V69" s="137"/>
      <c r="W69" s="17"/>
      <c r="X69" s="17"/>
      <c r="Y69" s="17"/>
    </row>
    <row r="70" spans="1:26" x14ac:dyDescent="0.5">
      <c r="A70" s="70">
        <v>60</v>
      </c>
      <c r="B70" s="17" t="s">
        <v>123</v>
      </c>
      <c r="C70" s="17">
        <v>39319</v>
      </c>
      <c r="D70" s="17">
        <v>253</v>
      </c>
      <c r="E70" s="17"/>
      <c r="F70" s="17" t="s">
        <v>64</v>
      </c>
      <c r="G70" s="70"/>
      <c r="H70" s="17"/>
      <c r="I70" s="17"/>
      <c r="J70" s="17"/>
      <c r="K70" s="17"/>
      <c r="L70" s="17"/>
      <c r="M70" s="17"/>
      <c r="N70" s="17"/>
      <c r="O70" s="70">
        <v>58</v>
      </c>
      <c r="P70" s="17" t="s">
        <v>804</v>
      </c>
      <c r="Q70" s="17" t="s">
        <v>44</v>
      </c>
      <c r="R70" s="17" t="s">
        <v>1275</v>
      </c>
      <c r="S70" s="135"/>
      <c r="T70" s="17"/>
      <c r="U70" s="136"/>
      <c r="V70" s="137"/>
      <c r="W70" s="17"/>
      <c r="X70" s="17"/>
      <c r="Y70" s="17" t="s">
        <v>306</v>
      </c>
      <c r="Z70" s="9" t="s">
        <v>1279</v>
      </c>
    </row>
    <row r="71" spans="1:26" x14ac:dyDescent="0.5">
      <c r="A71" s="70">
        <v>61</v>
      </c>
      <c r="B71" s="17" t="s">
        <v>123</v>
      </c>
      <c r="C71" s="17">
        <v>49980</v>
      </c>
      <c r="D71" s="17">
        <v>58</v>
      </c>
      <c r="E71" s="17">
        <v>5053</v>
      </c>
      <c r="F71" s="17" t="s">
        <v>309</v>
      </c>
      <c r="G71" s="70">
        <v>3</v>
      </c>
      <c r="H71" s="17">
        <v>3</v>
      </c>
      <c r="I71" s="17">
        <v>40</v>
      </c>
      <c r="J71" s="17"/>
      <c r="K71" s="17"/>
      <c r="L71" s="17"/>
      <c r="M71" s="17"/>
      <c r="N71" s="17"/>
      <c r="O71" s="70">
        <v>59</v>
      </c>
      <c r="P71" s="17" t="s">
        <v>863</v>
      </c>
      <c r="Q71" s="17" t="s">
        <v>44</v>
      </c>
      <c r="R71" s="17" t="s">
        <v>1275</v>
      </c>
      <c r="S71" s="135"/>
      <c r="T71" s="17"/>
      <c r="U71" s="136"/>
      <c r="V71" s="137"/>
      <c r="W71" s="17"/>
      <c r="X71" s="17"/>
      <c r="Y71" s="17" t="s">
        <v>306</v>
      </c>
      <c r="Z71" s="9" t="s">
        <v>1280</v>
      </c>
    </row>
    <row r="72" spans="1:26" x14ac:dyDescent="0.5">
      <c r="A72" s="70">
        <v>62</v>
      </c>
      <c r="B72" s="17" t="s">
        <v>123</v>
      </c>
      <c r="C72" s="17">
        <v>24795</v>
      </c>
      <c r="D72" s="17">
        <v>100</v>
      </c>
      <c r="E72" s="17">
        <v>699</v>
      </c>
      <c r="F72" s="17" t="s">
        <v>309</v>
      </c>
      <c r="G72" s="70">
        <v>1</v>
      </c>
      <c r="H72" s="17">
        <v>2</v>
      </c>
      <c r="I72" s="17">
        <v>58</v>
      </c>
      <c r="J72" s="17"/>
      <c r="K72" s="17"/>
      <c r="L72" s="17"/>
      <c r="M72" s="17"/>
      <c r="N72" s="17"/>
      <c r="O72" s="70">
        <v>60</v>
      </c>
      <c r="P72" s="17" t="s">
        <v>835</v>
      </c>
      <c r="Q72" s="17" t="s">
        <v>44</v>
      </c>
      <c r="R72" s="17" t="s">
        <v>1275</v>
      </c>
      <c r="S72" s="135"/>
      <c r="T72" s="17"/>
      <c r="U72" s="136"/>
      <c r="V72" s="137"/>
      <c r="W72" s="17"/>
      <c r="X72" s="17"/>
      <c r="Y72" s="17" t="s">
        <v>306</v>
      </c>
      <c r="Z72" s="9" t="s">
        <v>1282</v>
      </c>
    </row>
    <row r="73" spans="1:26" x14ac:dyDescent="0.5">
      <c r="A73" s="70">
        <v>63</v>
      </c>
      <c r="B73" s="17" t="s">
        <v>123</v>
      </c>
      <c r="C73" s="17">
        <v>42761</v>
      </c>
      <c r="D73" s="17">
        <v>330</v>
      </c>
      <c r="E73" s="17">
        <v>3899</v>
      </c>
      <c r="F73" s="17" t="s">
        <v>134</v>
      </c>
      <c r="G73" s="70">
        <v>1</v>
      </c>
      <c r="H73" s="17">
        <v>2</v>
      </c>
      <c r="I73" s="17">
        <v>54</v>
      </c>
      <c r="J73" s="17"/>
      <c r="K73" s="70"/>
      <c r="L73" s="17"/>
      <c r="M73" s="17"/>
      <c r="N73" s="17"/>
      <c r="O73" s="70">
        <v>61</v>
      </c>
      <c r="P73" s="17" t="s">
        <v>1283</v>
      </c>
      <c r="Q73" s="17" t="s">
        <v>44</v>
      </c>
      <c r="R73" s="17" t="s">
        <v>1284</v>
      </c>
      <c r="S73" s="135"/>
      <c r="T73" s="17"/>
      <c r="U73" s="136"/>
      <c r="V73" s="137"/>
      <c r="W73" s="17"/>
      <c r="X73" s="17"/>
      <c r="Y73" s="17" t="s">
        <v>306</v>
      </c>
      <c r="Z73" s="9" t="s">
        <v>1285</v>
      </c>
    </row>
    <row r="74" spans="1:26" ht="25.5" customHeight="1" x14ac:dyDescent="0.5">
      <c r="A74" s="70"/>
      <c r="B74" s="17"/>
      <c r="C74" s="17"/>
      <c r="D74" s="17"/>
      <c r="E74" s="17"/>
      <c r="F74" s="17"/>
      <c r="G74" s="70"/>
      <c r="H74" s="17"/>
      <c r="I74" s="17"/>
      <c r="J74" s="17"/>
      <c r="K74" s="70"/>
      <c r="L74" s="17"/>
      <c r="M74" s="17"/>
      <c r="N74" s="17"/>
      <c r="O74" s="70"/>
      <c r="P74" s="17"/>
      <c r="Q74" s="17"/>
      <c r="R74" s="17"/>
      <c r="S74" s="135"/>
      <c r="T74" s="17"/>
      <c r="U74" s="136"/>
      <c r="V74" s="137"/>
      <c r="W74" s="17"/>
      <c r="X74" s="17"/>
      <c r="Y74" s="17"/>
    </row>
    <row r="75" spans="1:26" x14ac:dyDescent="0.5">
      <c r="A75" s="70"/>
      <c r="B75" s="17"/>
      <c r="C75" s="17"/>
      <c r="D75" s="17"/>
      <c r="E75" s="17"/>
      <c r="F75" s="17"/>
      <c r="G75" s="70"/>
      <c r="H75" s="17"/>
      <c r="I75" s="17"/>
      <c r="J75" s="17"/>
      <c r="K75" s="70"/>
      <c r="L75" s="17"/>
      <c r="M75" s="17"/>
      <c r="N75" s="17"/>
      <c r="O75" s="70"/>
      <c r="P75" s="17"/>
      <c r="Q75" s="17"/>
      <c r="R75" s="17"/>
      <c r="S75" s="135"/>
      <c r="T75" s="17"/>
      <c r="U75" s="136"/>
      <c r="V75" s="137"/>
      <c r="W75" s="17"/>
      <c r="X75" s="17"/>
      <c r="Y75" s="17"/>
    </row>
    <row r="76" spans="1:26" x14ac:dyDescent="0.5">
      <c r="A76" s="70"/>
      <c r="B76" s="17"/>
      <c r="C76" s="17"/>
      <c r="D76" s="17"/>
      <c r="E76" s="17"/>
      <c r="F76" s="17"/>
      <c r="G76" s="70"/>
      <c r="H76" s="17"/>
      <c r="I76" s="17"/>
      <c r="J76" s="17"/>
      <c r="K76" s="70"/>
      <c r="L76" s="17"/>
      <c r="M76" s="17"/>
      <c r="N76" s="17"/>
      <c r="O76" s="70"/>
      <c r="P76" s="17"/>
      <c r="Q76" s="17"/>
      <c r="R76" s="17"/>
      <c r="S76" s="135"/>
      <c r="T76" s="17"/>
      <c r="U76" s="136"/>
      <c r="V76" s="137"/>
      <c r="W76" s="17"/>
      <c r="X76" s="17"/>
      <c r="Y76" s="17"/>
    </row>
    <row r="77" spans="1:26" x14ac:dyDescent="0.5">
      <c r="A77" s="140"/>
      <c r="B77" s="30"/>
      <c r="C77" s="30"/>
      <c r="D77" s="30"/>
      <c r="E77" s="30"/>
      <c r="F77" s="30"/>
      <c r="G77" s="140"/>
      <c r="H77" s="30"/>
      <c r="I77" s="30"/>
      <c r="J77" s="30"/>
      <c r="K77" s="30"/>
      <c r="L77" s="30"/>
      <c r="M77" s="30"/>
      <c r="N77" s="30"/>
      <c r="O77" s="140"/>
      <c r="P77" s="30"/>
      <c r="Q77" s="30"/>
      <c r="R77" s="30"/>
      <c r="S77" s="141"/>
      <c r="T77" s="30"/>
      <c r="U77" s="142"/>
      <c r="V77" s="143"/>
      <c r="W77" s="30"/>
      <c r="X77" s="30"/>
      <c r="Y77" s="30"/>
    </row>
  </sheetData>
  <mergeCells count="8">
    <mergeCell ref="A2:Y2"/>
    <mergeCell ref="A3:Y3"/>
    <mergeCell ref="A4:N4"/>
    <mergeCell ref="O4:Y4"/>
    <mergeCell ref="D5:E5"/>
    <mergeCell ref="G5:I5"/>
    <mergeCell ref="J5:N5"/>
    <mergeCell ref="T5:W5"/>
  </mergeCells>
  <phoneticPr fontId="14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</sheetPr>
  <dimension ref="A1:L72"/>
  <sheetViews>
    <sheetView view="pageLayout" zoomScale="91" zoomScaleNormal="40" zoomScalePageLayoutView="91" workbookViewId="0">
      <selection activeCell="I10" sqref="I10"/>
    </sheetView>
  </sheetViews>
  <sheetFormatPr defaultColWidth="9.8984375" defaultRowHeight="19.8" x14ac:dyDescent="0.5"/>
  <cols>
    <col min="1" max="1" width="6.69921875" style="145" customWidth="1"/>
    <col min="2" max="2" width="8" style="9" customWidth="1"/>
    <col min="3" max="3" width="9" style="11" customWidth="1"/>
    <col min="4" max="4" width="8" style="11" customWidth="1"/>
    <col min="5" max="5" width="7.5" style="11" customWidth="1"/>
    <col min="6" max="6" width="8.69921875" style="11" customWidth="1"/>
    <col min="7" max="7" width="6.69921875" style="11" customWidth="1"/>
    <col min="8" max="9" width="6.09765625" style="11" customWidth="1"/>
    <col min="10" max="10" width="10.69921875" style="11" customWidth="1"/>
    <col min="11" max="12" width="9.8984375" style="11"/>
    <col min="13" max="16384" width="9.8984375" style="9"/>
  </cols>
  <sheetData>
    <row r="1" spans="1:12" x14ac:dyDescent="0.5">
      <c r="A1" s="203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</row>
    <row r="2" spans="1:12" x14ac:dyDescent="0.5">
      <c r="A2" s="233" t="s">
        <v>30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</row>
    <row r="3" spans="1:12" x14ac:dyDescent="0.5">
      <c r="A3" s="234" t="s">
        <v>1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</row>
    <row r="4" spans="1:12" ht="27.75" customHeight="1" x14ac:dyDescent="0.5">
      <c r="A4" s="204" t="s">
        <v>3</v>
      </c>
      <c r="B4" s="204" t="s">
        <v>4</v>
      </c>
      <c r="C4" s="210" t="s">
        <v>5</v>
      </c>
      <c r="D4" s="210" t="s">
        <v>6</v>
      </c>
      <c r="E4" s="210"/>
      <c r="F4" s="210" t="s">
        <v>7</v>
      </c>
      <c r="G4" s="251" t="s">
        <v>8</v>
      </c>
      <c r="H4" s="251"/>
      <c r="I4" s="251"/>
      <c r="J4" s="252" t="s">
        <v>9</v>
      </c>
      <c r="K4" s="252"/>
      <c r="L4" s="252"/>
    </row>
    <row r="5" spans="1:12" ht="37.5" customHeight="1" x14ac:dyDescent="0.5">
      <c r="A5" s="206"/>
      <c r="B5" s="206"/>
      <c r="C5" s="210"/>
      <c r="D5" s="144" t="s">
        <v>17</v>
      </c>
      <c r="E5" s="144" t="s">
        <v>18</v>
      </c>
      <c r="F5" s="210"/>
      <c r="G5" s="149" t="s">
        <v>19</v>
      </c>
      <c r="H5" s="149" t="s">
        <v>20</v>
      </c>
      <c r="I5" s="149" t="s">
        <v>21</v>
      </c>
      <c r="J5" s="144" t="s">
        <v>1287</v>
      </c>
      <c r="K5" s="144" t="s">
        <v>23</v>
      </c>
      <c r="L5" s="144" t="s">
        <v>24</v>
      </c>
    </row>
    <row r="6" spans="1:12" x14ac:dyDescent="0.5">
      <c r="A6" s="130">
        <v>1</v>
      </c>
      <c r="B6" s="13" t="s">
        <v>123</v>
      </c>
      <c r="C6" s="41">
        <v>18151</v>
      </c>
      <c r="D6" s="41">
        <v>77</v>
      </c>
      <c r="E6" s="41">
        <v>1638</v>
      </c>
      <c r="F6" s="41"/>
      <c r="G6" s="41">
        <v>14</v>
      </c>
      <c r="H6" s="41"/>
      <c r="I6" s="41">
        <v>80</v>
      </c>
      <c r="J6" s="147">
        <f>G6*400+H6*100+I6</f>
        <v>5680</v>
      </c>
      <c r="K6" s="147"/>
      <c r="L6" s="147"/>
    </row>
    <row r="7" spans="1:12" x14ac:dyDescent="0.5">
      <c r="A7" s="70">
        <v>2</v>
      </c>
      <c r="B7" s="17" t="s">
        <v>123</v>
      </c>
      <c r="C7" s="19">
        <v>18186</v>
      </c>
      <c r="D7" s="19">
        <v>115</v>
      </c>
      <c r="E7" s="19">
        <v>1673</v>
      </c>
      <c r="F7" s="19"/>
      <c r="G7" s="19">
        <v>11</v>
      </c>
      <c r="H7" s="19">
        <v>2</v>
      </c>
      <c r="I7" s="19">
        <v>80</v>
      </c>
      <c r="J7" s="148">
        <f t="shared" ref="J7:J33" si="0">G7*400+H7*100+I7</f>
        <v>4680</v>
      </c>
      <c r="K7" s="148"/>
      <c r="L7" s="148"/>
    </row>
    <row r="8" spans="1:12" x14ac:dyDescent="0.5">
      <c r="A8" s="70">
        <v>3</v>
      </c>
      <c r="B8" s="17" t="s">
        <v>123</v>
      </c>
      <c r="C8" s="19">
        <v>18030</v>
      </c>
      <c r="D8" s="19">
        <v>93</v>
      </c>
      <c r="E8" s="19">
        <v>1517</v>
      </c>
      <c r="F8" s="19"/>
      <c r="G8" s="19">
        <v>20</v>
      </c>
      <c r="H8" s="19">
        <v>2</v>
      </c>
      <c r="I8" s="19">
        <v>41</v>
      </c>
      <c r="J8" s="148">
        <f t="shared" si="0"/>
        <v>8241</v>
      </c>
      <c r="K8" s="148"/>
      <c r="L8" s="148"/>
    </row>
    <row r="9" spans="1:12" x14ac:dyDescent="0.5">
      <c r="A9" s="70">
        <v>4</v>
      </c>
      <c r="B9" s="17" t="s">
        <v>123</v>
      </c>
      <c r="C9" s="19">
        <v>42011</v>
      </c>
      <c r="D9" s="19">
        <v>256</v>
      </c>
      <c r="E9" s="19">
        <v>2926</v>
      </c>
      <c r="F9" s="19"/>
      <c r="G9" s="19">
        <v>20</v>
      </c>
      <c r="H9" s="19">
        <v>2</v>
      </c>
      <c r="I9" s="19">
        <v>41</v>
      </c>
      <c r="J9" s="148">
        <f t="shared" si="0"/>
        <v>8241</v>
      </c>
      <c r="K9" s="148"/>
      <c r="L9" s="148"/>
    </row>
    <row r="10" spans="1:12" x14ac:dyDescent="0.5">
      <c r="A10" s="70">
        <v>5</v>
      </c>
      <c r="B10" s="17" t="s">
        <v>123</v>
      </c>
      <c r="C10" s="19">
        <v>18192</v>
      </c>
      <c r="D10" s="19">
        <v>43</v>
      </c>
      <c r="E10" s="19">
        <v>1679</v>
      </c>
      <c r="F10" s="19"/>
      <c r="G10" s="19">
        <v>7</v>
      </c>
      <c r="H10" s="19"/>
      <c r="I10" s="19">
        <v>50</v>
      </c>
      <c r="J10" s="148">
        <f t="shared" si="0"/>
        <v>2850</v>
      </c>
      <c r="K10" s="19"/>
      <c r="L10" s="19"/>
    </row>
    <row r="11" spans="1:12" x14ac:dyDescent="0.5">
      <c r="A11" s="70">
        <v>6</v>
      </c>
      <c r="B11" s="17" t="s">
        <v>123</v>
      </c>
      <c r="C11" s="19">
        <v>38478</v>
      </c>
      <c r="D11" s="19">
        <v>188</v>
      </c>
      <c r="E11" s="19">
        <v>2848</v>
      </c>
      <c r="F11" s="19"/>
      <c r="G11" s="19">
        <v>7</v>
      </c>
      <c r="H11" s="19">
        <v>1</v>
      </c>
      <c r="I11" s="19">
        <v>39</v>
      </c>
      <c r="J11" s="148">
        <f t="shared" si="0"/>
        <v>2939</v>
      </c>
      <c r="K11" s="19"/>
      <c r="L11" s="19"/>
    </row>
    <row r="12" spans="1:12" x14ac:dyDescent="0.5">
      <c r="A12" s="70">
        <v>7</v>
      </c>
      <c r="B12" s="17" t="s">
        <v>123</v>
      </c>
      <c r="C12" s="19">
        <v>18102</v>
      </c>
      <c r="D12" s="19">
        <v>39</v>
      </c>
      <c r="E12" s="19">
        <v>1589</v>
      </c>
      <c r="F12" s="19"/>
      <c r="G12" s="19">
        <v>12</v>
      </c>
      <c r="H12" s="19">
        <v>3</v>
      </c>
      <c r="I12" s="19">
        <v>60</v>
      </c>
      <c r="J12" s="148">
        <f t="shared" si="0"/>
        <v>5160</v>
      </c>
      <c r="K12" s="148"/>
      <c r="L12" s="148"/>
    </row>
    <row r="13" spans="1:12" x14ac:dyDescent="0.5">
      <c r="A13" s="70">
        <v>8</v>
      </c>
      <c r="B13" s="17" t="s">
        <v>123</v>
      </c>
      <c r="C13" s="19">
        <v>26440</v>
      </c>
      <c r="D13" s="19">
        <v>11</v>
      </c>
      <c r="E13" s="19">
        <v>808</v>
      </c>
      <c r="F13" s="19"/>
      <c r="G13" s="19">
        <v>12</v>
      </c>
      <c r="H13" s="19">
        <v>1</v>
      </c>
      <c r="I13" s="19">
        <v>42</v>
      </c>
      <c r="J13" s="148">
        <f t="shared" si="0"/>
        <v>4942</v>
      </c>
      <c r="K13" s="148"/>
      <c r="L13" s="148"/>
    </row>
    <row r="14" spans="1:12" x14ac:dyDescent="0.5">
      <c r="A14" s="70">
        <v>9</v>
      </c>
      <c r="B14" s="17" t="s">
        <v>123</v>
      </c>
      <c r="C14" s="19">
        <v>40142</v>
      </c>
      <c r="D14" s="19">
        <v>89</v>
      </c>
      <c r="E14" s="19">
        <v>3035</v>
      </c>
      <c r="F14" s="19"/>
      <c r="G14" s="19">
        <v>11</v>
      </c>
      <c r="H14" s="19">
        <v>2</v>
      </c>
      <c r="I14" s="19">
        <v>46</v>
      </c>
      <c r="J14" s="148">
        <f t="shared" si="0"/>
        <v>4646</v>
      </c>
      <c r="K14" s="148"/>
      <c r="L14" s="148"/>
    </row>
    <row r="15" spans="1:12" x14ac:dyDescent="0.5">
      <c r="A15" s="70">
        <v>10</v>
      </c>
      <c r="B15" s="17" t="s">
        <v>123</v>
      </c>
      <c r="C15" s="19">
        <v>21832</v>
      </c>
      <c r="D15" s="19">
        <v>75</v>
      </c>
      <c r="E15" s="19">
        <v>1949</v>
      </c>
      <c r="F15" s="19"/>
      <c r="G15" s="19">
        <v>11</v>
      </c>
      <c r="H15" s="19"/>
      <c r="I15" s="19">
        <v>40</v>
      </c>
      <c r="J15" s="148">
        <f t="shared" si="0"/>
        <v>4440</v>
      </c>
      <c r="K15" s="148"/>
      <c r="L15" s="148"/>
    </row>
    <row r="16" spans="1:12" x14ac:dyDescent="0.5">
      <c r="A16" s="70">
        <v>11</v>
      </c>
      <c r="B16" s="17" t="s">
        <v>123</v>
      </c>
      <c r="C16" s="19">
        <v>17989</v>
      </c>
      <c r="D16" s="19">
        <v>38</v>
      </c>
      <c r="E16" s="19">
        <v>1476</v>
      </c>
      <c r="F16" s="19"/>
      <c r="G16" s="19">
        <v>20</v>
      </c>
      <c r="H16" s="19">
        <v>1</v>
      </c>
      <c r="I16" s="19">
        <v>20</v>
      </c>
      <c r="J16" s="148">
        <f t="shared" si="0"/>
        <v>8120</v>
      </c>
      <c r="K16" s="148"/>
      <c r="L16" s="148"/>
    </row>
    <row r="17" spans="1:12" x14ac:dyDescent="0.5">
      <c r="A17" s="70">
        <v>12</v>
      </c>
      <c r="B17" s="17" t="s">
        <v>123</v>
      </c>
      <c r="C17" s="19">
        <v>18107</v>
      </c>
      <c r="D17" s="19">
        <v>51</v>
      </c>
      <c r="E17" s="19">
        <v>1594</v>
      </c>
      <c r="F17" s="19"/>
      <c r="G17" s="19">
        <v>10</v>
      </c>
      <c r="H17" s="19">
        <v>2</v>
      </c>
      <c r="I17" s="19">
        <v>30</v>
      </c>
      <c r="J17" s="148">
        <f t="shared" si="0"/>
        <v>4230</v>
      </c>
      <c r="K17" s="148"/>
      <c r="L17" s="148"/>
    </row>
    <row r="18" spans="1:12" x14ac:dyDescent="0.5">
      <c r="A18" s="70">
        <v>13</v>
      </c>
      <c r="B18" s="17" t="s">
        <v>123</v>
      </c>
      <c r="C18" s="19">
        <v>29312</v>
      </c>
      <c r="D18" s="19">
        <v>139</v>
      </c>
      <c r="E18" s="19">
        <v>825</v>
      </c>
      <c r="F18" s="19"/>
      <c r="G18" s="19">
        <v>10</v>
      </c>
      <c r="H18" s="19">
        <v>3</v>
      </c>
      <c r="I18" s="19">
        <v>69</v>
      </c>
      <c r="J18" s="148">
        <f t="shared" si="0"/>
        <v>4369</v>
      </c>
      <c r="K18" s="148"/>
      <c r="L18" s="148"/>
    </row>
    <row r="19" spans="1:12" x14ac:dyDescent="0.5">
      <c r="A19" s="70">
        <v>14</v>
      </c>
      <c r="B19" s="17" t="s">
        <v>123</v>
      </c>
      <c r="C19" s="19">
        <v>17990</v>
      </c>
      <c r="D19" s="19">
        <v>37</v>
      </c>
      <c r="E19" s="19">
        <v>1477</v>
      </c>
      <c r="F19" s="19"/>
      <c r="G19" s="19">
        <v>15</v>
      </c>
      <c r="H19" s="19"/>
      <c r="I19" s="19">
        <v>10</v>
      </c>
      <c r="J19" s="148">
        <f t="shared" si="0"/>
        <v>6010</v>
      </c>
      <c r="K19" s="148"/>
      <c r="L19" s="148"/>
    </row>
    <row r="20" spans="1:12" x14ac:dyDescent="0.5">
      <c r="A20" s="70">
        <v>15</v>
      </c>
      <c r="B20" s="17" t="s">
        <v>123</v>
      </c>
      <c r="C20" s="19">
        <v>38575</v>
      </c>
      <c r="D20" s="19">
        <v>192</v>
      </c>
      <c r="E20" s="19">
        <v>2853</v>
      </c>
      <c r="F20" s="19"/>
      <c r="G20" s="19"/>
      <c r="H20" s="19"/>
      <c r="I20" s="19">
        <v>91</v>
      </c>
      <c r="J20" s="148">
        <f t="shared" si="0"/>
        <v>91</v>
      </c>
      <c r="K20" s="148"/>
      <c r="L20" s="148"/>
    </row>
    <row r="21" spans="1:12" x14ac:dyDescent="0.5">
      <c r="A21" s="70">
        <v>16</v>
      </c>
      <c r="B21" s="17" t="s">
        <v>123</v>
      </c>
      <c r="C21" s="19">
        <v>28574</v>
      </c>
      <c r="D21" s="19">
        <v>191</v>
      </c>
      <c r="E21" s="19">
        <v>2852</v>
      </c>
      <c r="F21" s="19"/>
      <c r="G21" s="19">
        <v>25</v>
      </c>
      <c r="H21" s="19"/>
      <c r="I21" s="19">
        <v>16</v>
      </c>
      <c r="J21" s="148">
        <f t="shared" si="0"/>
        <v>10016</v>
      </c>
      <c r="K21" s="148"/>
      <c r="L21" s="148"/>
    </row>
    <row r="22" spans="1:12" x14ac:dyDescent="0.5">
      <c r="A22" s="70">
        <v>17</v>
      </c>
      <c r="B22" s="17" t="s">
        <v>123</v>
      </c>
      <c r="C22" s="19">
        <v>33937</v>
      </c>
      <c r="D22" s="19">
        <v>262</v>
      </c>
      <c r="E22" s="19">
        <v>2219</v>
      </c>
      <c r="F22" s="19"/>
      <c r="G22" s="19">
        <v>6</v>
      </c>
      <c r="H22" s="19">
        <v>3</v>
      </c>
      <c r="I22" s="19">
        <v>42</v>
      </c>
      <c r="J22" s="148">
        <f t="shared" si="0"/>
        <v>2742</v>
      </c>
      <c r="K22" s="148"/>
      <c r="L22" s="148"/>
    </row>
    <row r="23" spans="1:12" x14ac:dyDescent="0.5">
      <c r="A23" s="70">
        <v>18</v>
      </c>
      <c r="B23" s="17" t="s">
        <v>123</v>
      </c>
      <c r="C23" s="19">
        <v>39424</v>
      </c>
      <c r="D23" s="19">
        <v>335</v>
      </c>
      <c r="E23" s="19">
        <v>2925</v>
      </c>
      <c r="F23" s="19"/>
      <c r="G23" s="19">
        <v>6</v>
      </c>
      <c r="H23" s="19">
        <v>3</v>
      </c>
      <c r="I23" s="19">
        <v>42</v>
      </c>
      <c r="J23" s="148">
        <f t="shared" si="0"/>
        <v>2742</v>
      </c>
      <c r="K23" s="148"/>
      <c r="L23" s="148"/>
    </row>
    <row r="24" spans="1:12" x14ac:dyDescent="0.5">
      <c r="A24" s="70">
        <v>19</v>
      </c>
      <c r="B24" s="17" t="s">
        <v>123</v>
      </c>
      <c r="C24" s="19">
        <v>38493</v>
      </c>
      <c r="D24" s="19">
        <v>189</v>
      </c>
      <c r="E24" s="19">
        <v>2850</v>
      </c>
      <c r="F24" s="19"/>
      <c r="G24" s="19">
        <v>13</v>
      </c>
      <c r="H24" s="19">
        <v>3</v>
      </c>
      <c r="I24" s="19">
        <v>87</v>
      </c>
      <c r="J24" s="148">
        <f t="shared" si="0"/>
        <v>5587</v>
      </c>
      <c r="K24" s="148"/>
      <c r="L24" s="148"/>
    </row>
    <row r="25" spans="1:12" x14ac:dyDescent="0.5">
      <c r="A25" s="140">
        <v>20</v>
      </c>
      <c r="B25" s="30" t="s">
        <v>123</v>
      </c>
      <c r="C25" s="31">
        <v>33879</v>
      </c>
      <c r="D25" s="31">
        <v>176</v>
      </c>
      <c r="E25" s="31">
        <v>2217</v>
      </c>
      <c r="F25" s="31"/>
      <c r="G25" s="31">
        <v>10</v>
      </c>
      <c r="H25" s="31">
        <v>2</v>
      </c>
      <c r="I25" s="31">
        <v>70</v>
      </c>
      <c r="J25" s="150">
        <f t="shared" si="0"/>
        <v>4270</v>
      </c>
      <c r="K25" s="150"/>
      <c r="L25" s="150"/>
    </row>
    <row r="26" spans="1:12" x14ac:dyDescent="0.5">
      <c r="A26" s="130">
        <v>21</v>
      </c>
      <c r="B26" s="13" t="s">
        <v>123</v>
      </c>
      <c r="C26" s="41">
        <v>17960</v>
      </c>
      <c r="D26" s="41">
        <v>23</v>
      </c>
      <c r="E26" s="41">
        <v>1447</v>
      </c>
      <c r="F26" s="41"/>
      <c r="G26" s="41">
        <v>5</v>
      </c>
      <c r="H26" s="41">
        <v>1</v>
      </c>
      <c r="I26" s="41">
        <v>60</v>
      </c>
      <c r="J26" s="147">
        <f t="shared" si="0"/>
        <v>2160</v>
      </c>
      <c r="K26" s="147"/>
      <c r="L26" s="147"/>
    </row>
    <row r="27" spans="1:12" x14ac:dyDescent="0.5">
      <c r="A27" s="70">
        <v>22</v>
      </c>
      <c r="B27" s="17" t="s">
        <v>123</v>
      </c>
      <c r="C27" s="19">
        <v>18007</v>
      </c>
      <c r="D27" s="19">
        <v>40</v>
      </c>
      <c r="E27" s="19">
        <v>1494</v>
      </c>
      <c r="F27" s="19"/>
      <c r="G27" s="19">
        <v>31</v>
      </c>
      <c r="H27" s="19">
        <v>2</v>
      </c>
      <c r="I27" s="19">
        <v>40</v>
      </c>
      <c r="J27" s="148">
        <f t="shared" si="0"/>
        <v>12640</v>
      </c>
      <c r="K27" s="148"/>
      <c r="L27" s="148"/>
    </row>
    <row r="28" spans="1:12" x14ac:dyDescent="0.5">
      <c r="A28" s="70">
        <v>23</v>
      </c>
      <c r="B28" s="17" t="s">
        <v>123</v>
      </c>
      <c r="C28" s="19">
        <v>17998</v>
      </c>
      <c r="D28" s="19">
        <v>52</v>
      </c>
      <c r="E28" s="19">
        <v>1485</v>
      </c>
      <c r="F28" s="19"/>
      <c r="G28" s="19">
        <v>20</v>
      </c>
      <c r="H28" s="19"/>
      <c r="I28" s="19">
        <v>80</v>
      </c>
      <c r="J28" s="148">
        <f t="shared" si="0"/>
        <v>8080</v>
      </c>
      <c r="K28" s="148"/>
      <c r="L28" s="148"/>
    </row>
    <row r="29" spans="1:12" x14ac:dyDescent="0.5">
      <c r="A29" s="70">
        <v>24</v>
      </c>
      <c r="B29" s="17" t="s">
        <v>1286</v>
      </c>
      <c r="C29" s="19">
        <v>899</v>
      </c>
      <c r="D29" s="19">
        <v>6</v>
      </c>
      <c r="E29" s="19">
        <v>49</v>
      </c>
      <c r="F29" s="19"/>
      <c r="G29" s="19">
        <v>18</v>
      </c>
      <c r="H29" s="19"/>
      <c r="I29" s="19">
        <v>6</v>
      </c>
      <c r="J29" s="148">
        <f t="shared" si="0"/>
        <v>7206</v>
      </c>
      <c r="K29" s="148"/>
      <c r="L29" s="148"/>
    </row>
    <row r="30" spans="1:12" x14ac:dyDescent="0.5">
      <c r="A30" s="70">
        <v>25</v>
      </c>
      <c r="B30" s="17" t="s">
        <v>123</v>
      </c>
      <c r="C30" s="19">
        <v>38572</v>
      </c>
      <c r="D30" s="19">
        <v>307</v>
      </c>
      <c r="E30" s="19">
        <v>2854</v>
      </c>
      <c r="F30" s="19"/>
      <c r="G30" s="19">
        <v>10</v>
      </c>
      <c r="H30" s="19">
        <v>2</v>
      </c>
      <c r="I30" s="19">
        <v>90</v>
      </c>
      <c r="J30" s="148">
        <f t="shared" si="0"/>
        <v>4290</v>
      </c>
      <c r="K30" s="148"/>
      <c r="L30" s="148"/>
    </row>
    <row r="31" spans="1:12" x14ac:dyDescent="0.5">
      <c r="A31" s="70">
        <v>26</v>
      </c>
      <c r="B31" s="17" t="s">
        <v>123</v>
      </c>
      <c r="C31" s="19">
        <v>21438</v>
      </c>
      <c r="D31" s="19">
        <v>24</v>
      </c>
      <c r="E31" s="19">
        <v>1868</v>
      </c>
      <c r="F31" s="19"/>
      <c r="G31" s="19">
        <v>15</v>
      </c>
      <c r="H31" s="19">
        <v>1</v>
      </c>
      <c r="I31" s="19">
        <v>66</v>
      </c>
      <c r="J31" s="148">
        <f t="shared" si="0"/>
        <v>6166</v>
      </c>
      <c r="K31" s="148"/>
      <c r="L31" s="148"/>
    </row>
    <row r="32" spans="1:12" x14ac:dyDescent="0.5">
      <c r="A32" s="70">
        <v>27</v>
      </c>
      <c r="B32" s="17" t="s">
        <v>123</v>
      </c>
      <c r="C32" s="19">
        <v>18105</v>
      </c>
      <c r="D32" s="19">
        <v>36</v>
      </c>
      <c r="E32" s="19">
        <v>1592</v>
      </c>
      <c r="F32" s="19"/>
      <c r="G32" s="19">
        <v>7</v>
      </c>
      <c r="H32" s="19"/>
      <c r="I32" s="19">
        <v>40</v>
      </c>
      <c r="J32" s="148">
        <f t="shared" si="0"/>
        <v>2840</v>
      </c>
      <c r="K32" s="148"/>
      <c r="L32" s="148"/>
    </row>
    <row r="33" spans="1:12" x14ac:dyDescent="0.5">
      <c r="A33" s="140">
        <v>28</v>
      </c>
      <c r="B33" s="30" t="s">
        <v>123</v>
      </c>
      <c r="C33" s="31">
        <v>38573</v>
      </c>
      <c r="D33" s="31">
        <v>190</v>
      </c>
      <c r="E33" s="31">
        <v>2851</v>
      </c>
      <c r="F33" s="31"/>
      <c r="G33" s="31">
        <v>6</v>
      </c>
      <c r="H33" s="31">
        <v>3</v>
      </c>
      <c r="I33" s="31">
        <v>67</v>
      </c>
      <c r="J33" s="150">
        <f t="shared" si="0"/>
        <v>2767</v>
      </c>
      <c r="K33" s="150"/>
      <c r="L33" s="150"/>
    </row>
    <row r="72" ht="25.5" customHeight="1" x14ac:dyDescent="0.5"/>
  </sheetData>
  <mergeCells count="10">
    <mergeCell ref="A4:A5"/>
    <mergeCell ref="B4:B5"/>
    <mergeCell ref="A1:L1"/>
    <mergeCell ref="A2:L2"/>
    <mergeCell ref="A3:L3"/>
    <mergeCell ref="D4:E4"/>
    <mergeCell ref="G4:I4"/>
    <mergeCell ref="J4:L4"/>
    <mergeCell ref="F4:F5"/>
    <mergeCell ref="C4:C5"/>
  </mergeCells>
  <pageMargins left="0.49242424242424199" right="0.30303030303030298" top="0.38690476190476197" bottom="0.43154761904761907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Z160"/>
  <sheetViews>
    <sheetView view="pageBreakPreview" zoomScale="99" zoomScaleNormal="96" zoomScaleSheetLayoutView="99" workbookViewId="0">
      <pane ySplit="10" topLeftCell="A136" activePane="bottomLeft" state="frozen"/>
      <selection pane="bottomLeft" activeCell="F143" sqref="F143"/>
    </sheetView>
  </sheetViews>
  <sheetFormatPr defaultRowHeight="19.8" x14ac:dyDescent="0.5"/>
  <cols>
    <col min="1" max="1" width="3.3984375" style="9" customWidth="1"/>
    <col min="2" max="2" width="6" style="9" customWidth="1"/>
    <col min="3" max="3" width="5.59765625" style="9" customWidth="1"/>
    <col min="4" max="4" width="6" style="9" customWidth="1"/>
    <col min="5" max="5" width="5.3984375" style="9" customWidth="1"/>
    <col min="6" max="6" width="9.19921875" style="11" customWidth="1"/>
    <col min="7" max="7" width="3.09765625" style="9" customWidth="1"/>
    <col min="8" max="8" width="3.69921875" style="9" customWidth="1"/>
    <col min="9" max="9" width="3.3984375" style="9" customWidth="1"/>
    <col min="10" max="10" width="6.8984375" style="9" customWidth="1"/>
    <col min="11" max="11" width="6" style="9" customWidth="1"/>
    <col min="12" max="12" width="4.3984375" style="9" customWidth="1"/>
    <col min="13" max="13" width="7" style="9" customWidth="1"/>
    <col min="14" max="14" width="7.59765625" style="9" customWidth="1"/>
    <col min="15" max="15" width="3.19921875" style="9" customWidth="1"/>
    <col min="16" max="16" width="7.19921875" style="9" customWidth="1"/>
    <col min="17" max="17" width="9.8984375" style="9" customWidth="1"/>
    <col min="18" max="18" width="9.69921875" style="9" customWidth="1"/>
    <col min="19" max="19" width="10.3984375" style="9" customWidth="1"/>
    <col min="20" max="20" width="6.69921875" style="9" customWidth="1"/>
    <col min="21" max="21" width="5.3984375" style="9" customWidth="1"/>
    <col min="22" max="22" width="4.09765625" style="9" customWidth="1"/>
    <col min="23" max="23" width="7.3984375" style="9" customWidth="1"/>
    <col min="24" max="24" width="8" style="9" customWidth="1"/>
    <col min="25" max="25" width="7.8984375" style="12" customWidth="1"/>
    <col min="26" max="256" width="9" style="9"/>
    <col min="257" max="257" width="3.3984375" style="9" customWidth="1"/>
    <col min="258" max="258" width="5.3984375" style="9" customWidth="1"/>
    <col min="259" max="259" width="5.59765625" style="9" customWidth="1"/>
    <col min="260" max="260" width="6" style="9" customWidth="1"/>
    <col min="261" max="261" width="5.3984375" style="9" customWidth="1"/>
    <col min="262" max="262" width="10" style="9" customWidth="1"/>
    <col min="263" max="263" width="3.09765625" style="9" customWidth="1"/>
    <col min="264" max="264" width="3.69921875" style="9" customWidth="1"/>
    <col min="265" max="265" width="3.3984375" style="9" customWidth="1"/>
    <col min="266" max="266" width="6.8984375" style="9" customWidth="1"/>
    <col min="267" max="267" width="7.09765625" style="9" customWidth="1"/>
    <col min="268" max="268" width="6.09765625" style="9" customWidth="1"/>
    <col min="269" max="269" width="7" style="9" customWidth="1"/>
    <col min="270" max="270" width="7.59765625" style="9" customWidth="1"/>
    <col min="271" max="271" width="3.19921875" style="9" customWidth="1"/>
    <col min="272" max="272" width="7.19921875" style="9" customWidth="1"/>
    <col min="273" max="273" width="11.59765625" style="9" customWidth="1"/>
    <col min="274" max="275" width="11.19921875" style="9" customWidth="1"/>
    <col min="276" max="276" width="8.09765625" style="9" customWidth="1"/>
    <col min="277" max="277" width="5.8984375" style="9" customWidth="1"/>
    <col min="278" max="278" width="5" style="9" customWidth="1"/>
    <col min="279" max="279" width="8.3984375" style="9" customWidth="1"/>
    <col min="280" max="280" width="8.59765625" style="9" customWidth="1"/>
    <col min="281" max="281" width="6.3984375" style="9" customWidth="1"/>
    <col min="282" max="512" width="9" style="9"/>
    <col min="513" max="513" width="3.3984375" style="9" customWidth="1"/>
    <col min="514" max="514" width="5.3984375" style="9" customWidth="1"/>
    <col min="515" max="515" width="5.59765625" style="9" customWidth="1"/>
    <col min="516" max="516" width="6" style="9" customWidth="1"/>
    <col min="517" max="517" width="5.3984375" style="9" customWidth="1"/>
    <col min="518" max="518" width="10" style="9" customWidth="1"/>
    <col min="519" max="519" width="3.09765625" style="9" customWidth="1"/>
    <col min="520" max="520" width="3.69921875" style="9" customWidth="1"/>
    <col min="521" max="521" width="3.3984375" style="9" customWidth="1"/>
    <col min="522" max="522" width="6.8984375" style="9" customWidth="1"/>
    <col min="523" max="523" width="7.09765625" style="9" customWidth="1"/>
    <col min="524" max="524" width="6.09765625" style="9" customWidth="1"/>
    <col min="525" max="525" width="7" style="9" customWidth="1"/>
    <col min="526" max="526" width="7.59765625" style="9" customWidth="1"/>
    <col min="527" max="527" width="3.19921875" style="9" customWidth="1"/>
    <col min="528" max="528" width="7.19921875" style="9" customWidth="1"/>
    <col min="529" max="529" width="11.59765625" style="9" customWidth="1"/>
    <col min="530" max="531" width="11.19921875" style="9" customWidth="1"/>
    <col min="532" max="532" width="8.09765625" style="9" customWidth="1"/>
    <col min="533" max="533" width="5.8984375" style="9" customWidth="1"/>
    <col min="534" max="534" width="5" style="9" customWidth="1"/>
    <col min="535" max="535" width="8.3984375" style="9" customWidth="1"/>
    <col min="536" max="536" width="8.59765625" style="9" customWidth="1"/>
    <col min="537" max="537" width="6.3984375" style="9" customWidth="1"/>
    <col min="538" max="768" width="9" style="9"/>
    <col min="769" max="769" width="3.3984375" style="9" customWidth="1"/>
    <col min="770" max="770" width="5.3984375" style="9" customWidth="1"/>
    <col min="771" max="771" width="5.59765625" style="9" customWidth="1"/>
    <col min="772" max="772" width="6" style="9" customWidth="1"/>
    <col min="773" max="773" width="5.3984375" style="9" customWidth="1"/>
    <col min="774" max="774" width="10" style="9" customWidth="1"/>
    <col min="775" max="775" width="3.09765625" style="9" customWidth="1"/>
    <col min="776" max="776" width="3.69921875" style="9" customWidth="1"/>
    <col min="777" max="777" width="3.3984375" style="9" customWidth="1"/>
    <col min="778" max="778" width="6.8984375" style="9" customWidth="1"/>
    <col min="779" max="779" width="7.09765625" style="9" customWidth="1"/>
    <col min="780" max="780" width="6.09765625" style="9" customWidth="1"/>
    <col min="781" max="781" width="7" style="9" customWidth="1"/>
    <col min="782" max="782" width="7.59765625" style="9" customWidth="1"/>
    <col min="783" max="783" width="3.19921875" style="9" customWidth="1"/>
    <col min="784" max="784" width="7.19921875" style="9" customWidth="1"/>
    <col min="785" max="785" width="11.59765625" style="9" customWidth="1"/>
    <col min="786" max="787" width="11.19921875" style="9" customWidth="1"/>
    <col min="788" max="788" width="8.09765625" style="9" customWidth="1"/>
    <col min="789" max="789" width="5.8984375" style="9" customWidth="1"/>
    <col min="790" max="790" width="5" style="9" customWidth="1"/>
    <col min="791" max="791" width="8.3984375" style="9" customWidth="1"/>
    <col min="792" max="792" width="8.59765625" style="9" customWidth="1"/>
    <col min="793" max="793" width="6.3984375" style="9" customWidth="1"/>
    <col min="794" max="1024" width="9" style="9"/>
    <col min="1025" max="1025" width="3.3984375" style="9" customWidth="1"/>
    <col min="1026" max="1026" width="5.3984375" style="9" customWidth="1"/>
    <col min="1027" max="1027" width="5.59765625" style="9" customWidth="1"/>
    <col min="1028" max="1028" width="6" style="9" customWidth="1"/>
    <col min="1029" max="1029" width="5.3984375" style="9" customWidth="1"/>
    <col min="1030" max="1030" width="10" style="9" customWidth="1"/>
    <col min="1031" max="1031" width="3.09765625" style="9" customWidth="1"/>
    <col min="1032" max="1032" width="3.69921875" style="9" customWidth="1"/>
    <col min="1033" max="1033" width="3.3984375" style="9" customWidth="1"/>
    <col min="1034" max="1034" width="6.8984375" style="9" customWidth="1"/>
    <col min="1035" max="1035" width="7.09765625" style="9" customWidth="1"/>
    <col min="1036" max="1036" width="6.09765625" style="9" customWidth="1"/>
    <col min="1037" max="1037" width="7" style="9" customWidth="1"/>
    <col min="1038" max="1038" width="7.59765625" style="9" customWidth="1"/>
    <col min="1039" max="1039" width="3.19921875" style="9" customWidth="1"/>
    <col min="1040" max="1040" width="7.19921875" style="9" customWidth="1"/>
    <col min="1041" max="1041" width="11.59765625" style="9" customWidth="1"/>
    <col min="1042" max="1043" width="11.19921875" style="9" customWidth="1"/>
    <col min="1044" max="1044" width="8.09765625" style="9" customWidth="1"/>
    <col min="1045" max="1045" width="5.8984375" style="9" customWidth="1"/>
    <col min="1046" max="1046" width="5" style="9" customWidth="1"/>
    <col min="1047" max="1047" width="8.3984375" style="9" customWidth="1"/>
    <col min="1048" max="1048" width="8.59765625" style="9" customWidth="1"/>
    <col min="1049" max="1049" width="6.3984375" style="9" customWidth="1"/>
    <col min="1050" max="1280" width="9" style="9"/>
    <col min="1281" max="1281" width="3.3984375" style="9" customWidth="1"/>
    <col min="1282" max="1282" width="5.3984375" style="9" customWidth="1"/>
    <col min="1283" max="1283" width="5.59765625" style="9" customWidth="1"/>
    <col min="1284" max="1284" width="6" style="9" customWidth="1"/>
    <col min="1285" max="1285" width="5.3984375" style="9" customWidth="1"/>
    <col min="1286" max="1286" width="10" style="9" customWidth="1"/>
    <col min="1287" max="1287" width="3.09765625" style="9" customWidth="1"/>
    <col min="1288" max="1288" width="3.69921875" style="9" customWidth="1"/>
    <col min="1289" max="1289" width="3.3984375" style="9" customWidth="1"/>
    <col min="1290" max="1290" width="6.8984375" style="9" customWidth="1"/>
    <col min="1291" max="1291" width="7.09765625" style="9" customWidth="1"/>
    <col min="1292" max="1292" width="6.09765625" style="9" customWidth="1"/>
    <col min="1293" max="1293" width="7" style="9" customWidth="1"/>
    <col min="1294" max="1294" width="7.59765625" style="9" customWidth="1"/>
    <col min="1295" max="1295" width="3.19921875" style="9" customWidth="1"/>
    <col min="1296" max="1296" width="7.19921875" style="9" customWidth="1"/>
    <col min="1297" max="1297" width="11.59765625" style="9" customWidth="1"/>
    <col min="1298" max="1299" width="11.19921875" style="9" customWidth="1"/>
    <col min="1300" max="1300" width="8.09765625" style="9" customWidth="1"/>
    <col min="1301" max="1301" width="5.8984375" style="9" customWidth="1"/>
    <col min="1302" max="1302" width="5" style="9" customWidth="1"/>
    <col min="1303" max="1303" width="8.3984375" style="9" customWidth="1"/>
    <col min="1304" max="1304" width="8.59765625" style="9" customWidth="1"/>
    <col min="1305" max="1305" width="6.3984375" style="9" customWidth="1"/>
    <col min="1306" max="1536" width="9" style="9"/>
    <col min="1537" max="1537" width="3.3984375" style="9" customWidth="1"/>
    <col min="1538" max="1538" width="5.3984375" style="9" customWidth="1"/>
    <col min="1539" max="1539" width="5.59765625" style="9" customWidth="1"/>
    <col min="1540" max="1540" width="6" style="9" customWidth="1"/>
    <col min="1541" max="1541" width="5.3984375" style="9" customWidth="1"/>
    <col min="1542" max="1542" width="10" style="9" customWidth="1"/>
    <col min="1543" max="1543" width="3.09765625" style="9" customWidth="1"/>
    <col min="1544" max="1544" width="3.69921875" style="9" customWidth="1"/>
    <col min="1545" max="1545" width="3.3984375" style="9" customWidth="1"/>
    <col min="1546" max="1546" width="6.8984375" style="9" customWidth="1"/>
    <col min="1547" max="1547" width="7.09765625" style="9" customWidth="1"/>
    <col min="1548" max="1548" width="6.09765625" style="9" customWidth="1"/>
    <col min="1549" max="1549" width="7" style="9" customWidth="1"/>
    <col min="1550" max="1550" width="7.59765625" style="9" customWidth="1"/>
    <col min="1551" max="1551" width="3.19921875" style="9" customWidth="1"/>
    <col min="1552" max="1552" width="7.19921875" style="9" customWidth="1"/>
    <col min="1553" max="1553" width="11.59765625" style="9" customWidth="1"/>
    <col min="1554" max="1555" width="11.19921875" style="9" customWidth="1"/>
    <col min="1556" max="1556" width="8.09765625" style="9" customWidth="1"/>
    <col min="1557" max="1557" width="5.8984375" style="9" customWidth="1"/>
    <col min="1558" max="1558" width="5" style="9" customWidth="1"/>
    <col min="1559" max="1559" width="8.3984375" style="9" customWidth="1"/>
    <col min="1560" max="1560" width="8.59765625" style="9" customWidth="1"/>
    <col min="1561" max="1561" width="6.3984375" style="9" customWidth="1"/>
    <col min="1562" max="1792" width="9" style="9"/>
    <col min="1793" max="1793" width="3.3984375" style="9" customWidth="1"/>
    <col min="1794" max="1794" width="5.3984375" style="9" customWidth="1"/>
    <col min="1795" max="1795" width="5.59765625" style="9" customWidth="1"/>
    <col min="1796" max="1796" width="6" style="9" customWidth="1"/>
    <col min="1797" max="1797" width="5.3984375" style="9" customWidth="1"/>
    <col min="1798" max="1798" width="10" style="9" customWidth="1"/>
    <col min="1799" max="1799" width="3.09765625" style="9" customWidth="1"/>
    <col min="1800" max="1800" width="3.69921875" style="9" customWidth="1"/>
    <col min="1801" max="1801" width="3.3984375" style="9" customWidth="1"/>
    <col min="1802" max="1802" width="6.8984375" style="9" customWidth="1"/>
    <col min="1803" max="1803" width="7.09765625" style="9" customWidth="1"/>
    <col min="1804" max="1804" width="6.09765625" style="9" customWidth="1"/>
    <col min="1805" max="1805" width="7" style="9" customWidth="1"/>
    <col min="1806" max="1806" width="7.59765625" style="9" customWidth="1"/>
    <col min="1807" max="1807" width="3.19921875" style="9" customWidth="1"/>
    <col min="1808" max="1808" width="7.19921875" style="9" customWidth="1"/>
    <col min="1809" max="1809" width="11.59765625" style="9" customWidth="1"/>
    <col min="1810" max="1811" width="11.19921875" style="9" customWidth="1"/>
    <col min="1812" max="1812" width="8.09765625" style="9" customWidth="1"/>
    <col min="1813" max="1813" width="5.8984375" style="9" customWidth="1"/>
    <col min="1814" max="1814" width="5" style="9" customWidth="1"/>
    <col min="1815" max="1815" width="8.3984375" style="9" customWidth="1"/>
    <col min="1816" max="1816" width="8.59765625" style="9" customWidth="1"/>
    <col min="1817" max="1817" width="6.3984375" style="9" customWidth="1"/>
    <col min="1818" max="2048" width="9" style="9"/>
    <col min="2049" max="2049" width="3.3984375" style="9" customWidth="1"/>
    <col min="2050" max="2050" width="5.3984375" style="9" customWidth="1"/>
    <col min="2051" max="2051" width="5.59765625" style="9" customWidth="1"/>
    <col min="2052" max="2052" width="6" style="9" customWidth="1"/>
    <col min="2053" max="2053" width="5.3984375" style="9" customWidth="1"/>
    <col min="2054" max="2054" width="10" style="9" customWidth="1"/>
    <col min="2055" max="2055" width="3.09765625" style="9" customWidth="1"/>
    <col min="2056" max="2056" width="3.69921875" style="9" customWidth="1"/>
    <col min="2057" max="2057" width="3.3984375" style="9" customWidth="1"/>
    <col min="2058" max="2058" width="6.8984375" style="9" customWidth="1"/>
    <col min="2059" max="2059" width="7.09765625" style="9" customWidth="1"/>
    <col min="2060" max="2060" width="6.09765625" style="9" customWidth="1"/>
    <col min="2061" max="2061" width="7" style="9" customWidth="1"/>
    <col min="2062" max="2062" width="7.59765625" style="9" customWidth="1"/>
    <col min="2063" max="2063" width="3.19921875" style="9" customWidth="1"/>
    <col min="2064" max="2064" width="7.19921875" style="9" customWidth="1"/>
    <col min="2065" max="2065" width="11.59765625" style="9" customWidth="1"/>
    <col min="2066" max="2067" width="11.19921875" style="9" customWidth="1"/>
    <col min="2068" max="2068" width="8.09765625" style="9" customWidth="1"/>
    <col min="2069" max="2069" width="5.8984375" style="9" customWidth="1"/>
    <col min="2070" max="2070" width="5" style="9" customWidth="1"/>
    <col min="2071" max="2071" width="8.3984375" style="9" customWidth="1"/>
    <col min="2072" max="2072" width="8.59765625" style="9" customWidth="1"/>
    <col min="2073" max="2073" width="6.3984375" style="9" customWidth="1"/>
    <col min="2074" max="2304" width="9" style="9"/>
    <col min="2305" max="2305" width="3.3984375" style="9" customWidth="1"/>
    <col min="2306" max="2306" width="5.3984375" style="9" customWidth="1"/>
    <col min="2307" max="2307" width="5.59765625" style="9" customWidth="1"/>
    <col min="2308" max="2308" width="6" style="9" customWidth="1"/>
    <col min="2309" max="2309" width="5.3984375" style="9" customWidth="1"/>
    <col min="2310" max="2310" width="10" style="9" customWidth="1"/>
    <col min="2311" max="2311" width="3.09765625" style="9" customWidth="1"/>
    <col min="2312" max="2312" width="3.69921875" style="9" customWidth="1"/>
    <col min="2313" max="2313" width="3.3984375" style="9" customWidth="1"/>
    <col min="2314" max="2314" width="6.8984375" style="9" customWidth="1"/>
    <col min="2315" max="2315" width="7.09765625" style="9" customWidth="1"/>
    <col min="2316" max="2316" width="6.09765625" style="9" customWidth="1"/>
    <col min="2317" max="2317" width="7" style="9" customWidth="1"/>
    <col min="2318" max="2318" width="7.59765625" style="9" customWidth="1"/>
    <col min="2319" max="2319" width="3.19921875" style="9" customWidth="1"/>
    <col min="2320" max="2320" width="7.19921875" style="9" customWidth="1"/>
    <col min="2321" max="2321" width="11.59765625" style="9" customWidth="1"/>
    <col min="2322" max="2323" width="11.19921875" style="9" customWidth="1"/>
    <col min="2324" max="2324" width="8.09765625" style="9" customWidth="1"/>
    <col min="2325" max="2325" width="5.8984375" style="9" customWidth="1"/>
    <col min="2326" max="2326" width="5" style="9" customWidth="1"/>
    <col min="2327" max="2327" width="8.3984375" style="9" customWidth="1"/>
    <col min="2328" max="2328" width="8.59765625" style="9" customWidth="1"/>
    <col min="2329" max="2329" width="6.3984375" style="9" customWidth="1"/>
    <col min="2330" max="2560" width="9" style="9"/>
    <col min="2561" max="2561" width="3.3984375" style="9" customWidth="1"/>
    <col min="2562" max="2562" width="5.3984375" style="9" customWidth="1"/>
    <col min="2563" max="2563" width="5.59765625" style="9" customWidth="1"/>
    <col min="2564" max="2564" width="6" style="9" customWidth="1"/>
    <col min="2565" max="2565" width="5.3984375" style="9" customWidth="1"/>
    <col min="2566" max="2566" width="10" style="9" customWidth="1"/>
    <col min="2567" max="2567" width="3.09765625" style="9" customWidth="1"/>
    <col min="2568" max="2568" width="3.69921875" style="9" customWidth="1"/>
    <col min="2569" max="2569" width="3.3984375" style="9" customWidth="1"/>
    <col min="2570" max="2570" width="6.8984375" style="9" customWidth="1"/>
    <col min="2571" max="2571" width="7.09765625" style="9" customWidth="1"/>
    <col min="2572" max="2572" width="6.09765625" style="9" customWidth="1"/>
    <col min="2573" max="2573" width="7" style="9" customWidth="1"/>
    <col min="2574" max="2574" width="7.59765625" style="9" customWidth="1"/>
    <col min="2575" max="2575" width="3.19921875" style="9" customWidth="1"/>
    <col min="2576" max="2576" width="7.19921875" style="9" customWidth="1"/>
    <col min="2577" max="2577" width="11.59765625" style="9" customWidth="1"/>
    <col min="2578" max="2579" width="11.19921875" style="9" customWidth="1"/>
    <col min="2580" max="2580" width="8.09765625" style="9" customWidth="1"/>
    <col min="2581" max="2581" width="5.8984375" style="9" customWidth="1"/>
    <col min="2582" max="2582" width="5" style="9" customWidth="1"/>
    <col min="2583" max="2583" width="8.3984375" style="9" customWidth="1"/>
    <col min="2584" max="2584" width="8.59765625" style="9" customWidth="1"/>
    <col min="2585" max="2585" width="6.3984375" style="9" customWidth="1"/>
    <col min="2586" max="2816" width="9" style="9"/>
    <col min="2817" max="2817" width="3.3984375" style="9" customWidth="1"/>
    <col min="2818" max="2818" width="5.3984375" style="9" customWidth="1"/>
    <col min="2819" max="2819" width="5.59765625" style="9" customWidth="1"/>
    <col min="2820" max="2820" width="6" style="9" customWidth="1"/>
    <col min="2821" max="2821" width="5.3984375" style="9" customWidth="1"/>
    <col min="2822" max="2822" width="10" style="9" customWidth="1"/>
    <col min="2823" max="2823" width="3.09765625" style="9" customWidth="1"/>
    <col min="2824" max="2824" width="3.69921875" style="9" customWidth="1"/>
    <col min="2825" max="2825" width="3.3984375" style="9" customWidth="1"/>
    <col min="2826" max="2826" width="6.8984375" style="9" customWidth="1"/>
    <col min="2827" max="2827" width="7.09765625" style="9" customWidth="1"/>
    <col min="2828" max="2828" width="6.09765625" style="9" customWidth="1"/>
    <col min="2829" max="2829" width="7" style="9" customWidth="1"/>
    <col min="2830" max="2830" width="7.59765625" style="9" customWidth="1"/>
    <col min="2831" max="2831" width="3.19921875" style="9" customWidth="1"/>
    <col min="2832" max="2832" width="7.19921875" style="9" customWidth="1"/>
    <col min="2833" max="2833" width="11.59765625" style="9" customWidth="1"/>
    <col min="2834" max="2835" width="11.19921875" style="9" customWidth="1"/>
    <col min="2836" max="2836" width="8.09765625" style="9" customWidth="1"/>
    <col min="2837" max="2837" width="5.8984375" style="9" customWidth="1"/>
    <col min="2838" max="2838" width="5" style="9" customWidth="1"/>
    <col min="2839" max="2839" width="8.3984375" style="9" customWidth="1"/>
    <col min="2840" max="2840" width="8.59765625" style="9" customWidth="1"/>
    <col min="2841" max="2841" width="6.3984375" style="9" customWidth="1"/>
    <col min="2842" max="3072" width="9" style="9"/>
    <col min="3073" max="3073" width="3.3984375" style="9" customWidth="1"/>
    <col min="3074" max="3074" width="5.3984375" style="9" customWidth="1"/>
    <col min="3075" max="3075" width="5.59765625" style="9" customWidth="1"/>
    <col min="3076" max="3076" width="6" style="9" customWidth="1"/>
    <col min="3077" max="3077" width="5.3984375" style="9" customWidth="1"/>
    <col min="3078" max="3078" width="10" style="9" customWidth="1"/>
    <col min="3079" max="3079" width="3.09765625" style="9" customWidth="1"/>
    <col min="3080" max="3080" width="3.69921875" style="9" customWidth="1"/>
    <col min="3081" max="3081" width="3.3984375" style="9" customWidth="1"/>
    <col min="3082" max="3082" width="6.8984375" style="9" customWidth="1"/>
    <col min="3083" max="3083" width="7.09765625" style="9" customWidth="1"/>
    <col min="3084" max="3084" width="6.09765625" style="9" customWidth="1"/>
    <col min="3085" max="3085" width="7" style="9" customWidth="1"/>
    <col min="3086" max="3086" width="7.59765625" style="9" customWidth="1"/>
    <col min="3087" max="3087" width="3.19921875" style="9" customWidth="1"/>
    <col min="3088" max="3088" width="7.19921875" style="9" customWidth="1"/>
    <col min="3089" max="3089" width="11.59765625" style="9" customWidth="1"/>
    <col min="3090" max="3091" width="11.19921875" style="9" customWidth="1"/>
    <col min="3092" max="3092" width="8.09765625" style="9" customWidth="1"/>
    <col min="3093" max="3093" width="5.8984375" style="9" customWidth="1"/>
    <col min="3094" max="3094" width="5" style="9" customWidth="1"/>
    <col min="3095" max="3095" width="8.3984375" style="9" customWidth="1"/>
    <col min="3096" max="3096" width="8.59765625" style="9" customWidth="1"/>
    <col min="3097" max="3097" width="6.3984375" style="9" customWidth="1"/>
    <col min="3098" max="3328" width="9" style="9"/>
    <col min="3329" max="3329" width="3.3984375" style="9" customWidth="1"/>
    <col min="3330" max="3330" width="5.3984375" style="9" customWidth="1"/>
    <col min="3331" max="3331" width="5.59765625" style="9" customWidth="1"/>
    <col min="3332" max="3332" width="6" style="9" customWidth="1"/>
    <col min="3333" max="3333" width="5.3984375" style="9" customWidth="1"/>
    <col min="3334" max="3334" width="10" style="9" customWidth="1"/>
    <col min="3335" max="3335" width="3.09765625" style="9" customWidth="1"/>
    <col min="3336" max="3336" width="3.69921875" style="9" customWidth="1"/>
    <col min="3337" max="3337" width="3.3984375" style="9" customWidth="1"/>
    <col min="3338" max="3338" width="6.8984375" style="9" customWidth="1"/>
    <col min="3339" max="3339" width="7.09765625" style="9" customWidth="1"/>
    <col min="3340" max="3340" width="6.09765625" style="9" customWidth="1"/>
    <col min="3341" max="3341" width="7" style="9" customWidth="1"/>
    <col min="3342" max="3342" width="7.59765625" style="9" customWidth="1"/>
    <col min="3343" max="3343" width="3.19921875" style="9" customWidth="1"/>
    <col min="3344" max="3344" width="7.19921875" style="9" customWidth="1"/>
    <col min="3345" max="3345" width="11.59765625" style="9" customWidth="1"/>
    <col min="3346" max="3347" width="11.19921875" style="9" customWidth="1"/>
    <col min="3348" max="3348" width="8.09765625" style="9" customWidth="1"/>
    <col min="3349" max="3349" width="5.8984375" style="9" customWidth="1"/>
    <col min="3350" max="3350" width="5" style="9" customWidth="1"/>
    <col min="3351" max="3351" width="8.3984375" style="9" customWidth="1"/>
    <col min="3352" max="3352" width="8.59765625" style="9" customWidth="1"/>
    <col min="3353" max="3353" width="6.3984375" style="9" customWidth="1"/>
    <col min="3354" max="3584" width="9" style="9"/>
    <col min="3585" max="3585" width="3.3984375" style="9" customWidth="1"/>
    <col min="3586" max="3586" width="5.3984375" style="9" customWidth="1"/>
    <col min="3587" max="3587" width="5.59765625" style="9" customWidth="1"/>
    <col min="3588" max="3588" width="6" style="9" customWidth="1"/>
    <col min="3589" max="3589" width="5.3984375" style="9" customWidth="1"/>
    <col min="3590" max="3590" width="10" style="9" customWidth="1"/>
    <col min="3591" max="3591" width="3.09765625" style="9" customWidth="1"/>
    <col min="3592" max="3592" width="3.69921875" style="9" customWidth="1"/>
    <col min="3593" max="3593" width="3.3984375" style="9" customWidth="1"/>
    <col min="3594" max="3594" width="6.8984375" style="9" customWidth="1"/>
    <col min="3595" max="3595" width="7.09765625" style="9" customWidth="1"/>
    <col min="3596" max="3596" width="6.09765625" style="9" customWidth="1"/>
    <col min="3597" max="3597" width="7" style="9" customWidth="1"/>
    <col min="3598" max="3598" width="7.59765625" style="9" customWidth="1"/>
    <col min="3599" max="3599" width="3.19921875" style="9" customWidth="1"/>
    <col min="3600" max="3600" width="7.19921875" style="9" customWidth="1"/>
    <col min="3601" max="3601" width="11.59765625" style="9" customWidth="1"/>
    <col min="3602" max="3603" width="11.19921875" style="9" customWidth="1"/>
    <col min="3604" max="3604" width="8.09765625" style="9" customWidth="1"/>
    <col min="3605" max="3605" width="5.8984375" style="9" customWidth="1"/>
    <col min="3606" max="3606" width="5" style="9" customWidth="1"/>
    <col min="3607" max="3607" width="8.3984375" style="9" customWidth="1"/>
    <col min="3608" max="3608" width="8.59765625" style="9" customWidth="1"/>
    <col min="3609" max="3609" width="6.3984375" style="9" customWidth="1"/>
    <col min="3610" max="3840" width="9" style="9"/>
    <col min="3841" max="3841" width="3.3984375" style="9" customWidth="1"/>
    <col min="3842" max="3842" width="5.3984375" style="9" customWidth="1"/>
    <col min="3843" max="3843" width="5.59765625" style="9" customWidth="1"/>
    <col min="3844" max="3844" width="6" style="9" customWidth="1"/>
    <col min="3845" max="3845" width="5.3984375" style="9" customWidth="1"/>
    <col min="3846" max="3846" width="10" style="9" customWidth="1"/>
    <col min="3847" max="3847" width="3.09765625" style="9" customWidth="1"/>
    <col min="3848" max="3848" width="3.69921875" style="9" customWidth="1"/>
    <col min="3849" max="3849" width="3.3984375" style="9" customWidth="1"/>
    <col min="3850" max="3850" width="6.8984375" style="9" customWidth="1"/>
    <col min="3851" max="3851" width="7.09765625" style="9" customWidth="1"/>
    <col min="3852" max="3852" width="6.09765625" style="9" customWidth="1"/>
    <col min="3853" max="3853" width="7" style="9" customWidth="1"/>
    <col min="3854" max="3854" width="7.59765625" style="9" customWidth="1"/>
    <col min="3855" max="3855" width="3.19921875" style="9" customWidth="1"/>
    <col min="3856" max="3856" width="7.19921875" style="9" customWidth="1"/>
    <col min="3857" max="3857" width="11.59765625" style="9" customWidth="1"/>
    <col min="3858" max="3859" width="11.19921875" style="9" customWidth="1"/>
    <col min="3860" max="3860" width="8.09765625" style="9" customWidth="1"/>
    <col min="3861" max="3861" width="5.8984375" style="9" customWidth="1"/>
    <col min="3862" max="3862" width="5" style="9" customWidth="1"/>
    <col min="3863" max="3863" width="8.3984375" style="9" customWidth="1"/>
    <col min="3864" max="3864" width="8.59765625" style="9" customWidth="1"/>
    <col min="3865" max="3865" width="6.3984375" style="9" customWidth="1"/>
    <col min="3866" max="4096" width="9" style="9"/>
    <col min="4097" max="4097" width="3.3984375" style="9" customWidth="1"/>
    <col min="4098" max="4098" width="5.3984375" style="9" customWidth="1"/>
    <col min="4099" max="4099" width="5.59765625" style="9" customWidth="1"/>
    <col min="4100" max="4100" width="6" style="9" customWidth="1"/>
    <col min="4101" max="4101" width="5.3984375" style="9" customWidth="1"/>
    <col min="4102" max="4102" width="10" style="9" customWidth="1"/>
    <col min="4103" max="4103" width="3.09765625" style="9" customWidth="1"/>
    <col min="4104" max="4104" width="3.69921875" style="9" customWidth="1"/>
    <col min="4105" max="4105" width="3.3984375" style="9" customWidth="1"/>
    <col min="4106" max="4106" width="6.8984375" style="9" customWidth="1"/>
    <col min="4107" max="4107" width="7.09765625" style="9" customWidth="1"/>
    <col min="4108" max="4108" width="6.09765625" style="9" customWidth="1"/>
    <col min="4109" max="4109" width="7" style="9" customWidth="1"/>
    <col min="4110" max="4110" width="7.59765625" style="9" customWidth="1"/>
    <col min="4111" max="4111" width="3.19921875" style="9" customWidth="1"/>
    <col min="4112" max="4112" width="7.19921875" style="9" customWidth="1"/>
    <col min="4113" max="4113" width="11.59765625" style="9" customWidth="1"/>
    <col min="4114" max="4115" width="11.19921875" style="9" customWidth="1"/>
    <col min="4116" max="4116" width="8.09765625" style="9" customWidth="1"/>
    <col min="4117" max="4117" width="5.8984375" style="9" customWidth="1"/>
    <col min="4118" max="4118" width="5" style="9" customWidth="1"/>
    <col min="4119" max="4119" width="8.3984375" style="9" customWidth="1"/>
    <col min="4120" max="4120" width="8.59765625" style="9" customWidth="1"/>
    <col min="4121" max="4121" width="6.3984375" style="9" customWidth="1"/>
    <col min="4122" max="4352" width="9" style="9"/>
    <col min="4353" max="4353" width="3.3984375" style="9" customWidth="1"/>
    <col min="4354" max="4354" width="5.3984375" style="9" customWidth="1"/>
    <col min="4355" max="4355" width="5.59765625" style="9" customWidth="1"/>
    <col min="4356" max="4356" width="6" style="9" customWidth="1"/>
    <col min="4357" max="4357" width="5.3984375" style="9" customWidth="1"/>
    <col min="4358" max="4358" width="10" style="9" customWidth="1"/>
    <col min="4359" max="4359" width="3.09765625" style="9" customWidth="1"/>
    <col min="4360" max="4360" width="3.69921875" style="9" customWidth="1"/>
    <col min="4361" max="4361" width="3.3984375" style="9" customWidth="1"/>
    <col min="4362" max="4362" width="6.8984375" style="9" customWidth="1"/>
    <col min="4363" max="4363" width="7.09765625" style="9" customWidth="1"/>
    <col min="4364" max="4364" width="6.09765625" style="9" customWidth="1"/>
    <col min="4365" max="4365" width="7" style="9" customWidth="1"/>
    <col min="4366" max="4366" width="7.59765625" style="9" customWidth="1"/>
    <col min="4367" max="4367" width="3.19921875" style="9" customWidth="1"/>
    <col min="4368" max="4368" width="7.19921875" style="9" customWidth="1"/>
    <col min="4369" max="4369" width="11.59765625" style="9" customWidth="1"/>
    <col min="4370" max="4371" width="11.19921875" style="9" customWidth="1"/>
    <col min="4372" max="4372" width="8.09765625" style="9" customWidth="1"/>
    <col min="4373" max="4373" width="5.8984375" style="9" customWidth="1"/>
    <col min="4374" max="4374" width="5" style="9" customWidth="1"/>
    <col min="4375" max="4375" width="8.3984375" style="9" customWidth="1"/>
    <col min="4376" max="4376" width="8.59765625" style="9" customWidth="1"/>
    <col min="4377" max="4377" width="6.3984375" style="9" customWidth="1"/>
    <col min="4378" max="4608" width="9" style="9"/>
    <col min="4609" max="4609" width="3.3984375" style="9" customWidth="1"/>
    <col min="4610" max="4610" width="5.3984375" style="9" customWidth="1"/>
    <col min="4611" max="4611" width="5.59765625" style="9" customWidth="1"/>
    <col min="4612" max="4612" width="6" style="9" customWidth="1"/>
    <col min="4613" max="4613" width="5.3984375" style="9" customWidth="1"/>
    <col min="4614" max="4614" width="10" style="9" customWidth="1"/>
    <col min="4615" max="4615" width="3.09765625" style="9" customWidth="1"/>
    <col min="4616" max="4616" width="3.69921875" style="9" customWidth="1"/>
    <col min="4617" max="4617" width="3.3984375" style="9" customWidth="1"/>
    <col min="4618" max="4618" width="6.8984375" style="9" customWidth="1"/>
    <col min="4619" max="4619" width="7.09765625" style="9" customWidth="1"/>
    <col min="4620" max="4620" width="6.09765625" style="9" customWidth="1"/>
    <col min="4621" max="4621" width="7" style="9" customWidth="1"/>
    <col min="4622" max="4622" width="7.59765625" style="9" customWidth="1"/>
    <col min="4623" max="4623" width="3.19921875" style="9" customWidth="1"/>
    <col min="4624" max="4624" width="7.19921875" style="9" customWidth="1"/>
    <col min="4625" max="4625" width="11.59765625" style="9" customWidth="1"/>
    <col min="4626" max="4627" width="11.19921875" style="9" customWidth="1"/>
    <col min="4628" max="4628" width="8.09765625" style="9" customWidth="1"/>
    <col min="4629" max="4629" width="5.8984375" style="9" customWidth="1"/>
    <col min="4630" max="4630" width="5" style="9" customWidth="1"/>
    <col min="4631" max="4631" width="8.3984375" style="9" customWidth="1"/>
    <col min="4632" max="4632" width="8.59765625" style="9" customWidth="1"/>
    <col min="4633" max="4633" width="6.3984375" style="9" customWidth="1"/>
    <col min="4634" max="4864" width="9" style="9"/>
    <col min="4865" max="4865" width="3.3984375" style="9" customWidth="1"/>
    <col min="4866" max="4866" width="5.3984375" style="9" customWidth="1"/>
    <col min="4867" max="4867" width="5.59765625" style="9" customWidth="1"/>
    <col min="4868" max="4868" width="6" style="9" customWidth="1"/>
    <col min="4869" max="4869" width="5.3984375" style="9" customWidth="1"/>
    <col min="4870" max="4870" width="10" style="9" customWidth="1"/>
    <col min="4871" max="4871" width="3.09765625" style="9" customWidth="1"/>
    <col min="4872" max="4872" width="3.69921875" style="9" customWidth="1"/>
    <col min="4873" max="4873" width="3.3984375" style="9" customWidth="1"/>
    <col min="4874" max="4874" width="6.8984375" style="9" customWidth="1"/>
    <col min="4875" max="4875" width="7.09765625" style="9" customWidth="1"/>
    <col min="4876" max="4876" width="6.09765625" style="9" customWidth="1"/>
    <col min="4877" max="4877" width="7" style="9" customWidth="1"/>
    <col min="4878" max="4878" width="7.59765625" style="9" customWidth="1"/>
    <col min="4879" max="4879" width="3.19921875" style="9" customWidth="1"/>
    <col min="4880" max="4880" width="7.19921875" style="9" customWidth="1"/>
    <col min="4881" max="4881" width="11.59765625" style="9" customWidth="1"/>
    <col min="4882" max="4883" width="11.19921875" style="9" customWidth="1"/>
    <col min="4884" max="4884" width="8.09765625" style="9" customWidth="1"/>
    <col min="4885" max="4885" width="5.8984375" style="9" customWidth="1"/>
    <col min="4886" max="4886" width="5" style="9" customWidth="1"/>
    <col min="4887" max="4887" width="8.3984375" style="9" customWidth="1"/>
    <col min="4888" max="4888" width="8.59765625" style="9" customWidth="1"/>
    <col min="4889" max="4889" width="6.3984375" style="9" customWidth="1"/>
    <col min="4890" max="5120" width="9" style="9"/>
    <col min="5121" max="5121" width="3.3984375" style="9" customWidth="1"/>
    <col min="5122" max="5122" width="5.3984375" style="9" customWidth="1"/>
    <col min="5123" max="5123" width="5.59765625" style="9" customWidth="1"/>
    <col min="5124" max="5124" width="6" style="9" customWidth="1"/>
    <col min="5125" max="5125" width="5.3984375" style="9" customWidth="1"/>
    <col min="5126" max="5126" width="10" style="9" customWidth="1"/>
    <col min="5127" max="5127" width="3.09765625" style="9" customWidth="1"/>
    <col min="5128" max="5128" width="3.69921875" style="9" customWidth="1"/>
    <col min="5129" max="5129" width="3.3984375" style="9" customWidth="1"/>
    <col min="5130" max="5130" width="6.8984375" style="9" customWidth="1"/>
    <col min="5131" max="5131" width="7.09765625" style="9" customWidth="1"/>
    <col min="5132" max="5132" width="6.09765625" style="9" customWidth="1"/>
    <col min="5133" max="5133" width="7" style="9" customWidth="1"/>
    <col min="5134" max="5134" width="7.59765625" style="9" customWidth="1"/>
    <col min="5135" max="5135" width="3.19921875" style="9" customWidth="1"/>
    <col min="5136" max="5136" width="7.19921875" style="9" customWidth="1"/>
    <col min="5137" max="5137" width="11.59765625" style="9" customWidth="1"/>
    <col min="5138" max="5139" width="11.19921875" style="9" customWidth="1"/>
    <col min="5140" max="5140" width="8.09765625" style="9" customWidth="1"/>
    <col min="5141" max="5141" width="5.8984375" style="9" customWidth="1"/>
    <col min="5142" max="5142" width="5" style="9" customWidth="1"/>
    <col min="5143" max="5143" width="8.3984375" style="9" customWidth="1"/>
    <col min="5144" max="5144" width="8.59765625" style="9" customWidth="1"/>
    <col min="5145" max="5145" width="6.3984375" style="9" customWidth="1"/>
    <col min="5146" max="5376" width="9" style="9"/>
    <col min="5377" max="5377" width="3.3984375" style="9" customWidth="1"/>
    <col min="5378" max="5378" width="5.3984375" style="9" customWidth="1"/>
    <col min="5379" max="5379" width="5.59765625" style="9" customWidth="1"/>
    <col min="5380" max="5380" width="6" style="9" customWidth="1"/>
    <col min="5381" max="5381" width="5.3984375" style="9" customWidth="1"/>
    <col min="5382" max="5382" width="10" style="9" customWidth="1"/>
    <col min="5383" max="5383" width="3.09765625" style="9" customWidth="1"/>
    <col min="5384" max="5384" width="3.69921875" style="9" customWidth="1"/>
    <col min="5385" max="5385" width="3.3984375" style="9" customWidth="1"/>
    <col min="5386" max="5386" width="6.8984375" style="9" customWidth="1"/>
    <col min="5387" max="5387" width="7.09765625" style="9" customWidth="1"/>
    <col min="5388" max="5388" width="6.09765625" style="9" customWidth="1"/>
    <col min="5389" max="5389" width="7" style="9" customWidth="1"/>
    <col min="5390" max="5390" width="7.59765625" style="9" customWidth="1"/>
    <col min="5391" max="5391" width="3.19921875" style="9" customWidth="1"/>
    <col min="5392" max="5392" width="7.19921875" style="9" customWidth="1"/>
    <col min="5393" max="5393" width="11.59765625" style="9" customWidth="1"/>
    <col min="5394" max="5395" width="11.19921875" style="9" customWidth="1"/>
    <col min="5396" max="5396" width="8.09765625" style="9" customWidth="1"/>
    <col min="5397" max="5397" width="5.8984375" style="9" customWidth="1"/>
    <col min="5398" max="5398" width="5" style="9" customWidth="1"/>
    <col min="5399" max="5399" width="8.3984375" style="9" customWidth="1"/>
    <col min="5400" max="5400" width="8.59765625" style="9" customWidth="1"/>
    <col min="5401" max="5401" width="6.3984375" style="9" customWidth="1"/>
    <col min="5402" max="5632" width="9" style="9"/>
    <col min="5633" max="5633" width="3.3984375" style="9" customWidth="1"/>
    <col min="5634" max="5634" width="5.3984375" style="9" customWidth="1"/>
    <col min="5635" max="5635" width="5.59765625" style="9" customWidth="1"/>
    <col min="5636" max="5636" width="6" style="9" customWidth="1"/>
    <col min="5637" max="5637" width="5.3984375" style="9" customWidth="1"/>
    <col min="5638" max="5638" width="10" style="9" customWidth="1"/>
    <col min="5639" max="5639" width="3.09765625" style="9" customWidth="1"/>
    <col min="5640" max="5640" width="3.69921875" style="9" customWidth="1"/>
    <col min="5641" max="5641" width="3.3984375" style="9" customWidth="1"/>
    <col min="5642" max="5642" width="6.8984375" style="9" customWidth="1"/>
    <col min="5643" max="5643" width="7.09765625" style="9" customWidth="1"/>
    <col min="5644" max="5644" width="6.09765625" style="9" customWidth="1"/>
    <col min="5645" max="5645" width="7" style="9" customWidth="1"/>
    <col min="5646" max="5646" width="7.59765625" style="9" customWidth="1"/>
    <col min="5647" max="5647" width="3.19921875" style="9" customWidth="1"/>
    <col min="5648" max="5648" width="7.19921875" style="9" customWidth="1"/>
    <col min="5649" max="5649" width="11.59765625" style="9" customWidth="1"/>
    <col min="5650" max="5651" width="11.19921875" style="9" customWidth="1"/>
    <col min="5652" max="5652" width="8.09765625" style="9" customWidth="1"/>
    <col min="5653" max="5653" width="5.8984375" style="9" customWidth="1"/>
    <col min="5654" max="5654" width="5" style="9" customWidth="1"/>
    <col min="5655" max="5655" width="8.3984375" style="9" customWidth="1"/>
    <col min="5656" max="5656" width="8.59765625" style="9" customWidth="1"/>
    <col min="5657" max="5657" width="6.3984375" style="9" customWidth="1"/>
    <col min="5658" max="5888" width="9" style="9"/>
    <col min="5889" max="5889" width="3.3984375" style="9" customWidth="1"/>
    <col min="5890" max="5890" width="5.3984375" style="9" customWidth="1"/>
    <col min="5891" max="5891" width="5.59765625" style="9" customWidth="1"/>
    <col min="5892" max="5892" width="6" style="9" customWidth="1"/>
    <col min="5893" max="5893" width="5.3984375" style="9" customWidth="1"/>
    <col min="5894" max="5894" width="10" style="9" customWidth="1"/>
    <col min="5895" max="5895" width="3.09765625" style="9" customWidth="1"/>
    <col min="5896" max="5896" width="3.69921875" style="9" customWidth="1"/>
    <col min="5897" max="5897" width="3.3984375" style="9" customWidth="1"/>
    <col min="5898" max="5898" width="6.8984375" style="9" customWidth="1"/>
    <col min="5899" max="5899" width="7.09765625" style="9" customWidth="1"/>
    <col min="5900" max="5900" width="6.09765625" style="9" customWidth="1"/>
    <col min="5901" max="5901" width="7" style="9" customWidth="1"/>
    <col min="5902" max="5902" width="7.59765625" style="9" customWidth="1"/>
    <col min="5903" max="5903" width="3.19921875" style="9" customWidth="1"/>
    <col min="5904" max="5904" width="7.19921875" style="9" customWidth="1"/>
    <col min="5905" max="5905" width="11.59765625" style="9" customWidth="1"/>
    <col min="5906" max="5907" width="11.19921875" style="9" customWidth="1"/>
    <col min="5908" max="5908" width="8.09765625" style="9" customWidth="1"/>
    <col min="5909" max="5909" width="5.8984375" style="9" customWidth="1"/>
    <col min="5910" max="5910" width="5" style="9" customWidth="1"/>
    <col min="5911" max="5911" width="8.3984375" style="9" customWidth="1"/>
    <col min="5912" max="5912" width="8.59765625" style="9" customWidth="1"/>
    <col min="5913" max="5913" width="6.3984375" style="9" customWidth="1"/>
    <col min="5914" max="6144" width="9" style="9"/>
    <col min="6145" max="6145" width="3.3984375" style="9" customWidth="1"/>
    <col min="6146" max="6146" width="5.3984375" style="9" customWidth="1"/>
    <col min="6147" max="6147" width="5.59765625" style="9" customWidth="1"/>
    <col min="6148" max="6148" width="6" style="9" customWidth="1"/>
    <col min="6149" max="6149" width="5.3984375" style="9" customWidth="1"/>
    <col min="6150" max="6150" width="10" style="9" customWidth="1"/>
    <col min="6151" max="6151" width="3.09765625" style="9" customWidth="1"/>
    <col min="6152" max="6152" width="3.69921875" style="9" customWidth="1"/>
    <col min="6153" max="6153" width="3.3984375" style="9" customWidth="1"/>
    <col min="6154" max="6154" width="6.8984375" style="9" customWidth="1"/>
    <col min="6155" max="6155" width="7.09765625" style="9" customWidth="1"/>
    <col min="6156" max="6156" width="6.09765625" style="9" customWidth="1"/>
    <col min="6157" max="6157" width="7" style="9" customWidth="1"/>
    <col min="6158" max="6158" width="7.59765625" style="9" customWidth="1"/>
    <col min="6159" max="6159" width="3.19921875" style="9" customWidth="1"/>
    <col min="6160" max="6160" width="7.19921875" style="9" customWidth="1"/>
    <col min="6161" max="6161" width="11.59765625" style="9" customWidth="1"/>
    <col min="6162" max="6163" width="11.19921875" style="9" customWidth="1"/>
    <col min="6164" max="6164" width="8.09765625" style="9" customWidth="1"/>
    <col min="6165" max="6165" width="5.8984375" style="9" customWidth="1"/>
    <col min="6166" max="6166" width="5" style="9" customWidth="1"/>
    <col min="6167" max="6167" width="8.3984375" style="9" customWidth="1"/>
    <col min="6168" max="6168" width="8.59765625" style="9" customWidth="1"/>
    <col min="6169" max="6169" width="6.3984375" style="9" customWidth="1"/>
    <col min="6170" max="6400" width="9" style="9"/>
    <col min="6401" max="6401" width="3.3984375" style="9" customWidth="1"/>
    <col min="6402" max="6402" width="5.3984375" style="9" customWidth="1"/>
    <col min="6403" max="6403" width="5.59765625" style="9" customWidth="1"/>
    <col min="6404" max="6404" width="6" style="9" customWidth="1"/>
    <col min="6405" max="6405" width="5.3984375" style="9" customWidth="1"/>
    <col min="6406" max="6406" width="10" style="9" customWidth="1"/>
    <col min="6407" max="6407" width="3.09765625" style="9" customWidth="1"/>
    <col min="6408" max="6408" width="3.69921875" style="9" customWidth="1"/>
    <col min="6409" max="6409" width="3.3984375" style="9" customWidth="1"/>
    <col min="6410" max="6410" width="6.8984375" style="9" customWidth="1"/>
    <col min="6411" max="6411" width="7.09765625" style="9" customWidth="1"/>
    <col min="6412" max="6412" width="6.09765625" style="9" customWidth="1"/>
    <col min="6413" max="6413" width="7" style="9" customWidth="1"/>
    <col min="6414" max="6414" width="7.59765625" style="9" customWidth="1"/>
    <col min="6415" max="6415" width="3.19921875" style="9" customWidth="1"/>
    <col min="6416" max="6416" width="7.19921875" style="9" customWidth="1"/>
    <col min="6417" max="6417" width="11.59765625" style="9" customWidth="1"/>
    <col min="6418" max="6419" width="11.19921875" style="9" customWidth="1"/>
    <col min="6420" max="6420" width="8.09765625" style="9" customWidth="1"/>
    <col min="6421" max="6421" width="5.8984375" style="9" customWidth="1"/>
    <col min="6422" max="6422" width="5" style="9" customWidth="1"/>
    <col min="6423" max="6423" width="8.3984375" style="9" customWidth="1"/>
    <col min="6424" max="6424" width="8.59765625" style="9" customWidth="1"/>
    <col min="6425" max="6425" width="6.3984375" style="9" customWidth="1"/>
    <col min="6426" max="6656" width="9" style="9"/>
    <col min="6657" max="6657" width="3.3984375" style="9" customWidth="1"/>
    <col min="6658" max="6658" width="5.3984375" style="9" customWidth="1"/>
    <col min="6659" max="6659" width="5.59765625" style="9" customWidth="1"/>
    <col min="6660" max="6660" width="6" style="9" customWidth="1"/>
    <col min="6661" max="6661" width="5.3984375" style="9" customWidth="1"/>
    <col min="6662" max="6662" width="10" style="9" customWidth="1"/>
    <col min="6663" max="6663" width="3.09765625" style="9" customWidth="1"/>
    <col min="6664" max="6664" width="3.69921875" style="9" customWidth="1"/>
    <col min="6665" max="6665" width="3.3984375" style="9" customWidth="1"/>
    <col min="6666" max="6666" width="6.8984375" style="9" customWidth="1"/>
    <col min="6667" max="6667" width="7.09765625" style="9" customWidth="1"/>
    <col min="6668" max="6668" width="6.09765625" style="9" customWidth="1"/>
    <col min="6669" max="6669" width="7" style="9" customWidth="1"/>
    <col min="6670" max="6670" width="7.59765625" style="9" customWidth="1"/>
    <col min="6671" max="6671" width="3.19921875" style="9" customWidth="1"/>
    <col min="6672" max="6672" width="7.19921875" style="9" customWidth="1"/>
    <col min="6673" max="6673" width="11.59765625" style="9" customWidth="1"/>
    <col min="6674" max="6675" width="11.19921875" style="9" customWidth="1"/>
    <col min="6676" max="6676" width="8.09765625" style="9" customWidth="1"/>
    <col min="6677" max="6677" width="5.8984375" style="9" customWidth="1"/>
    <col min="6678" max="6678" width="5" style="9" customWidth="1"/>
    <col min="6679" max="6679" width="8.3984375" style="9" customWidth="1"/>
    <col min="6680" max="6680" width="8.59765625" style="9" customWidth="1"/>
    <col min="6681" max="6681" width="6.3984375" style="9" customWidth="1"/>
    <col min="6682" max="6912" width="9" style="9"/>
    <col min="6913" max="6913" width="3.3984375" style="9" customWidth="1"/>
    <col min="6914" max="6914" width="5.3984375" style="9" customWidth="1"/>
    <col min="6915" max="6915" width="5.59765625" style="9" customWidth="1"/>
    <col min="6916" max="6916" width="6" style="9" customWidth="1"/>
    <col min="6917" max="6917" width="5.3984375" style="9" customWidth="1"/>
    <col min="6918" max="6918" width="10" style="9" customWidth="1"/>
    <col min="6919" max="6919" width="3.09765625" style="9" customWidth="1"/>
    <col min="6920" max="6920" width="3.69921875" style="9" customWidth="1"/>
    <col min="6921" max="6921" width="3.3984375" style="9" customWidth="1"/>
    <col min="6922" max="6922" width="6.8984375" style="9" customWidth="1"/>
    <col min="6923" max="6923" width="7.09765625" style="9" customWidth="1"/>
    <col min="6924" max="6924" width="6.09765625" style="9" customWidth="1"/>
    <col min="6925" max="6925" width="7" style="9" customWidth="1"/>
    <col min="6926" max="6926" width="7.59765625" style="9" customWidth="1"/>
    <col min="6927" max="6927" width="3.19921875" style="9" customWidth="1"/>
    <col min="6928" max="6928" width="7.19921875" style="9" customWidth="1"/>
    <col min="6929" max="6929" width="11.59765625" style="9" customWidth="1"/>
    <col min="6930" max="6931" width="11.19921875" style="9" customWidth="1"/>
    <col min="6932" max="6932" width="8.09765625" style="9" customWidth="1"/>
    <col min="6933" max="6933" width="5.8984375" style="9" customWidth="1"/>
    <col min="6934" max="6934" width="5" style="9" customWidth="1"/>
    <col min="6935" max="6935" width="8.3984375" style="9" customWidth="1"/>
    <col min="6936" max="6936" width="8.59765625" style="9" customWidth="1"/>
    <col min="6937" max="6937" width="6.3984375" style="9" customWidth="1"/>
    <col min="6938" max="7168" width="9" style="9"/>
    <col min="7169" max="7169" width="3.3984375" style="9" customWidth="1"/>
    <col min="7170" max="7170" width="5.3984375" style="9" customWidth="1"/>
    <col min="7171" max="7171" width="5.59765625" style="9" customWidth="1"/>
    <col min="7172" max="7172" width="6" style="9" customWidth="1"/>
    <col min="7173" max="7173" width="5.3984375" style="9" customWidth="1"/>
    <col min="7174" max="7174" width="10" style="9" customWidth="1"/>
    <col min="7175" max="7175" width="3.09765625" style="9" customWidth="1"/>
    <col min="7176" max="7176" width="3.69921875" style="9" customWidth="1"/>
    <col min="7177" max="7177" width="3.3984375" style="9" customWidth="1"/>
    <col min="7178" max="7178" width="6.8984375" style="9" customWidth="1"/>
    <col min="7179" max="7179" width="7.09765625" style="9" customWidth="1"/>
    <col min="7180" max="7180" width="6.09765625" style="9" customWidth="1"/>
    <col min="7181" max="7181" width="7" style="9" customWidth="1"/>
    <col min="7182" max="7182" width="7.59765625" style="9" customWidth="1"/>
    <col min="7183" max="7183" width="3.19921875" style="9" customWidth="1"/>
    <col min="7184" max="7184" width="7.19921875" style="9" customWidth="1"/>
    <col min="7185" max="7185" width="11.59765625" style="9" customWidth="1"/>
    <col min="7186" max="7187" width="11.19921875" style="9" customWidth="1"/>
    <col min="7188" max="7188" width="8.09765625" style="9" customWidth="1"/>
    <col min="7189" max="7189" width="5.8984375" style="9" customWidth="1"/>
    <col min="7190" max="7190" width="5" style="9" customWidth="1"/>
    <col min="7191" max="7191" width="8.3984375" style="9" customWidth="1"/>
    <col min="7192" max="7192" width="8.59765625" style="9" customWidth="1"/>
    <col min="7193" max="7193" width="6.3984375" style="9" customWidth="1"/>
    <col min="7194" max="7424" width="9" style="9"/>
    <col min="7425" max="7425" width="3.3984375" style="9" customWidth="1"/>
    <col min="7426" max="7426" width="5.3984375" style="9" customWidth="1"/>
    <col min="7427" max="7427" width="5.59765625" style="9" customWidth="1"/>
    <col min="7428" max="7428" width="6" style="9" customWidth="1"/>
    <col min="7429" max="7429" width="5.3984375" style="9" customWidth="1"/>
    <col min="7430" max="7430" width="10" style="9" customWidth="1"/>
    <col min="7431" max="7431" width="3.09765625" style="9" customWidth="1"/>
    <col min="7432" max="7432" width="3.69921875" style="9" customWidth="1"/>
    <col min="7433" max="7433" width="3.3984375" style="9" customWidth="1"/>
    <col min="7434" max="7434" width="6.8984375" style="9" customWidth="1"/>
    <col min="7435" max="7435" width="7.09765625" style="9" customWidth="1"/>
    <col min="7436" max="7436" width="6.09765625" style="9" customWidth="1"/>
    <col min="7437" max="7437" width="7" style="9" customWidth="1"/>
    <col min="7438" max="7438" width="7.59765625" style="9" customWidth="1"/>
    <col min="7439" max="7439" width="3.19921875" style="9" customWidth="1"/>
    <col min="7440" max="7440" width="7.19921875" style="9" customWidth="1"/>
    <col min="7441" max="7441" width="11.59765625" style="9" customWidth="1"/>
    <col min="7442" max="7443" width="11.19921875" style="9" customWidth="1"/>
    <col min="7444" max="7444" width="8.09765625" style="9" customWidth="1"/>
    <col min="7445" max="7445" width="5.8984375" style="9" customWidth="1"/>
    <col min="7446" max="7446" width="5" style="9" customWidth="1"/>
    <col min="7447" max="7447" width="8.3984375" style="9" customWidth="1"/>
    <col min="7448" max="7448" width="8.59765625" style="9" customWidth="1"/>
    <col min="7449" max="7449" width="6.3984375" style="9" customWidth="1"/>
    <col min="7450" max="7680" width="9" style="9"/>
    <col min="7681" max="7681" width="3.3984375" style="9" customWidth="1"/>
    <col min="7682" max="7682" width="5.3984375" style="9" customWidth="1"/>
    <col min="7683" max="7683" width="5.59765625" style="9" customWidth="1"/>
    <col min="7684" max="7684" width="6" style="9" customWidth="1"/>
    <col min="7685" max="7685" width="5.3984375" style="9" customWidth="1"/>
    <col min="7686" max="7686" width="10" style="9" customWidth="1"/>
    <col min="7687" max="7687" width="3.09765625" style="9" customWidth="1"/>
    <col min="7688" max="7688" width="3.69921875" style="9" customWidth="1"/>
    <col min="7689" max="7689" width="3.3984375" style="9" customWidth="1"/>
    <col min="7690" max="7690" width="6.8984375" style="9" customWidth="1"/>
    <col min="7691" max="7691" width="7.09765625" style="9" customWidth="1"/>
    <col min="7692" max="7692" width="6.09765625" style="9" customWidth="1"/>
    <col min="7693" max="7693" width="7" style="9" customWidth="1"/>
    <col min="7694" max="7694" width="7.59765625" style="9" customWidth="1"/>
    <col min="7695" max="7695" width="3.19921875" style="9" customWidth="1"/>
    <col min="7696" max="7696" width="7.19921875" style="9" customWidth="1"/>
    <col min="7697" max="7697" width="11.59765625" style="9" customWidth="1"/>
    <col min="7698" max="7699" width="11.19921875" style="9" customWidth="1"/>
    <col min="7700" max="7700" width="8.09765625" style="9" customWidth="1"/>
    <col min="7701" max="7701" width="5.8984375" style="9" customWidth="1"/>
    <col min="7702" max="7702" width="5" style="9" customWidth="1"/>
    <col min="7703" max="7703" width="8.3984375" style="9" customWidth="1"/>
    <col min="7704" max="7704" width="8.59765625" style="9" customWidth="1"/>
    <col min="7705" max="7705" width="6.3984375" style="9" customWidth="1"/>
    <col min="7706" max="7936" width="9" style="9"/>
    <col min="7937" max="7937" width="3.3984375" style="9" customWidth="1"/>
    <col min="7938" max="7938" width="5.3984375" style="9" customWidth="1"/>
    <col min="7939" max="7939" width="5.59765625" style="9" customWidth="1"/>
    <col min="7940" max="7940" width="6" style="9" customWidth="1"/>
    <col min="7941" max="7941" width="5.3984375" style="9" customWidth="1"/>
    <col min="7942" max="7942" width="10" style="9" customWidth="1"/>
    <col min="7943" max="7943" width="3.09765625" style="9" customWidth="1"/>
    <col min="7944" max="7944" width="3.69921875" style="9" customWidth="1"/>
    <col min="7945" max="7945" width="3.3984375" style="9" customWidth="1"/>
    <col min="7946" max="7946" width="6.8984375" style="9" customWidth="1"/>
    <col min="7947" max="7947" width="7.09765625" style="9" customWidth="1"/>
    <col min="7948" max="7948" width="6.09765625" style="9" customWidth="1"/>
    <col min="7949" max="7949" width="7" style="9" customWidth="1"/>
    <col min="7950" max="7950" width="7.59765625" style="9" customWidth="1"/>
    <col min="7951" max="7951" width="3.19921875" style="9" customWidth="1"/>
    <col min="7952" max="7952" width="7.19921875" style="9" customWidth="1"/>
    <col min="7953" max="7953" width="11.59765625" style="9" customWidth="1"/>
    <col min="7954" max="7955" width="11.19921875" style="9" customWidth="1"/>
    <col min="7956" max="7956" width="8.09765625" style="9" customWidth="1"/>
    <col min="7957" max="7957" width="5.8984375" style="9" customWidth="1"/>
    <col min="7958" max="7958" width="5" style="9" customWidth="1"/>
    <col min="7959" max="7959" width="8.3984375" style="9" customWidth="1"/>
    <col min="7960" max="7960" width="8.59765625" style="9" customWidth="1"/>
    <col min="7961" max="7961" width="6.3984375" style="9" customWidth="1"/>
    <col min="7962" max="8192" width="9" style="9"/>
    <col min="8193" max="8193" width="3.3984375" style="9" customWidth="1"/>
    <col min="8194" max="8194" width="5.3984375" style="9" customWidth="1"/>
    <col min="8195" max="8195" width="5.59765625" style="9" customWidth="1"/>
    <col min="8196" max="8196" width="6" style="9" customWidth="1"/>
    <col min="8197" max="8197" width="5.3984375" style="9" customWidth="1"/>
    <col min="8198" max="8198" width="10" style="9" customWidth="1"/>
    <col min="8199" max="8199" width="3.09765625" style="9" customWidth="1"/>
    <col min="8200" max="8200" width="3.69921875" style="9" customWidth="1"/>
    <col min="8201" max="8201" width="3.3984375" style="9" customWidth="1"/>
    <col min="8202" max="8202" width="6.8984375" style="9" customWidth="1"/>
    <col min="8203" max="8203" width="7.09765625" style="9" customWidth="1"/>
    <col min="8204" max="8204" width="6.09765625" style="9" customWidth="1"/>
    <col min="8205" max="8205" width="7" style="9" customWidth="1"/>
    <col min="8206" max="8206" width="7.59765625" style="9" customWidth="1"/>
    <col min="8207" max="8207" width="3.19921875" style="9" customWidth="1"/>
    <col min="8208" max="8208" width="7.19921875" style="9" customWidth="1"/>
    <col min="8209" max="8209" width="11.59765625" style="9" customWidth="1"/>
    <col min="8210" max="8211" width="11.19921875" style="9" customWidth="1"/>
    <col min="8212" max="8212" width="8.09765625" style="9" customWidth="1"/>
    <col min="8213" max="8213" width="5.8984375" style="9" customWidth="1"/>
    <col min="8214" max="8214" width="5" style="9" customWidth="1"/>
    <col min="8215" max="8215" width="8.3984375" style="9" customWidth="1"/>
    <col min="8216" max="8216" width="8.59765625" style="9" customWidth="1"/>
    <col min="8217" max="8217" width="6.3984375" style="9" customWidth="1"/>
    <col min="8218" max="8448" width="9" style="9"/>
    <col min="8449" max="8449" width="3.3984375" style="9" customWidth="1"/>
    <col min="8450" max="8450" width="5.3984375" style="9" customWidth="1"/>
    <col min="8451" max="8451" width="5.59765625" style="9" customWidth="1"/>
    <col min="8452" max="8452" width="6" style="9" customWidth="1"/>
    <col min="8453" max="8453" width="5.3984375" style="9" customWidth="1"/>
    <col min="8454" max="8454" width="10" style="9" customWidth="1"/>
    <col min="8455" max="8455" width="3.09765625" style="9" customWidth="1"/>
    <col min="8456" max="8456" width="3.69921875" style="9" customWidth="1"/>
    <col min="8457" max="8457" width="3.3984375" style="9" customWidth="1"/>
    <col min="8458" max="8458" width="6.8984375" style="9" customWidth="1"/>
    <col min="8459" max="8459" width="7.09765625" style="9" customWidth="1"/>
    <col min="8460" max="8460" width="6.09765625" style="9" customWidth="1"/>
    <col min="8461" max="8461" width="7" style="9" customWidth="1"/>
    <col min="8462" max="8462" width="7.59765625" style="9" customWidth="1"/>
    <col min="8463" max="8463" width="3.19921875" style="9" customWidth="1"/>
    <col min="8464" max="8464" width="7.19921875" style="9" customWidth="1"/>
    <col min="8465" max="8465" width="11.59765625" style="9" customWidth="1"/>
    <col min="8466" max="8467" width="11.19921875" style="9" customWidth="1"/>
    <col min="8468" max="8468" width="8.09765625" style="9" customWidth="1"/>
    <col min="8469" max="8469" width="5.8984375" style="9" customWidth="1"/>
    <col min="8470" max="8470" width="5" style="9" customWidth="1"/>
    <col min="8471" max="8471" width="8.3984375" style="9" customWidth="1"/>
    <col min="8472" max="8472" width="8.59765625" style="9" customWidth="1"/>
    <col min="8473" max="8473" width="6.3984375" style="9" customWidth="1"/>
    <col min="8474" max="8704" width="9" style="9"/>
    <col min="8705" max="8705" width="3.3984375" style="9" customWidth="1"/>
    <col min="8706" max="8706" width="5.3984375" style="9" customWidth="1"/>
    <col min="8707" max="8707" width="5.59765625" style="9" customWidth="1"/>
    <col min="8708" max="8708" width="6" style="9" customWidth="1"/>
    <col min="8709" max="8709" width="5.3984375" style="9" customWidth="1"/>
    <col min="8710" max="8710" width="10" style="9" customWidth="1"/>
    <col min="8711" max="8711" width="3.09765625" style="9" customWidth="1"/>
    <col min="8712" max="8712" width="3.69921875" style="9" customWidth="1"/>
    <col min="8713" max="8713" width="3.3984375" style="9" customWidth="1"/>
    <col min="8714" max="8714" width="6.8984375" style="9" customWidth="1"/>
    <col min="8715" max="8715" width="7.09765625" style="9" customWidth="1"/>
    <col min="8716" max="8716" width="6.09765625" style="9" customWidth="1"/>
    <col min="8717" max="8717" width="7" style="9" customWidth="1"/>
    <col min="8718" max="8718" width="7.59765625" style="9" customWidth="1"/>
    <col min="8719" max="8719" width="3.19921875" style="9" customWidth="1"/>
    <col min="8720" max="8720" width="7.19921875" style="9" customWidth="1"/>
    <col min="8721" max="8721" width="11.59765625" style="9" customWidth="1"/>
    <col min="8722" max="8723" width="11.19921875" style="9" customWidth="1"/>
    <col min="8724" max="8724" width="8.09765625" style="9" customWidth="1"/>
    <col min="8725" max="8725" width="5.8984375" style="9" customWidth="1"/>
    <col min="8726" max="8726" width="5" style="9" customWidth="1"/>
    <col min="8727" max="8727" width="8.3984375" style="9" customWidth="1"/>
    <col min="8728" max="8728" width="8.59765625" style="9" customWidth="1"/>
    <col min="8729" max="8729" width="6.3984375" style="9" customWidth="1"/>
    <col min="8730" max="8960" width="9" style="9"/>
    <col min="8961" max="8961" width="3.3984375" style="9" customWidth="1"/>
    <col min="8962" max="8962" width="5.3984375" style="9" customWidth="1"/>
    <col min="8963" max="8963" width="5.59765625" style="9" customWidth="1"/>
    <col min="8964" max="8964" width="6" style="9" customWidth="1"/>
    <col min="8965" max="8965" width="5.3984375" style="9" customWidth="1"/>
    <col min="8966" max="8966" width="10" style="9" customWidth="1"/>
    <col min="8967" max="8967" width="3.09765625" style="9" customWidth="1"/>
    <col min="8968" max="8968" width="3.69921875" style="9" customWidth="1"/>
    <col min="8969" max="8969" width="3.3984375" style="9" customWidth="1"/>
    <col min="8970" max="8970" width="6.8984375" style="9" customWidth="1"/>
    <col min="8971" max="8971" width="7.09765625" style="9" customWidth="1"/>
    <col min="8972" max="8972" width="6.09765625" style="9" customWidth="1"/>
    <col min="8973" max="8973" width="7" style="9" customWidth="1"/>
    <col min="8974" max="8974" width="7.59765625" style="9" customWidth="1"/>
    <col min="8975" max="8975" width="3.19921875" style="9" customWidth="1"/>
    <col min="8976" max="8976" width="7.19921875" style="9" customWidth="1"/>
    <col min="8977" max="8977" width="11.59765625" style="9" customWidth="1"/>
    <col min="8978" max="8979" width="11.19921875" style="9" customWidth="1"/>
    <col min="8980" max="8980" width="8.09765625" style="9" customWidth="1"/>
    <col min="8981" max="8981" width="5.8984375" style="9" customWidth="1"/>
    <col min="8982" max="8982" width="5" style="9" customWidth="1"/>
    <col min="8983" max="8983" width="8.3984375" style="9" customWidth="1"/>
    <col min="8984" max="8984" width="8.59765625" style="9" customWidth="1"/>
    <col min="8985" max="8985" width="6.3984375" style="9" customWidth="1"/>
    <col min="8986" max="9216" width="9" style="9"/>
    <col min="9217" max="9217" width="3.3984375" style="9" customWidth="1"/>
    <col min="9218" max="9218" width="5.3984375" style="9" customWidth="1"/>
    <col min="9219" max="9219" width="5.59765625" style="9" customWidth="1"/>
    <col min="9220" max="9220" width="6" style="9" customWidth="1"/>
    <col min="9221" max="9221" width="5.3984375" style="9" customWidth="1"/>
    <col min="9222" max="9222" width="10" style="9" customWidth="1"/>
    <col min="9223" max="9223" width="3.09765625" style="9" customWidth="1"/>
    <col min="9224" max="9224" width="3.69921875" style="9" customWidth="1"/>
    <col min="9225" max="9225" width="3.3984375" style="9" customWidth="1"/>
    <col min="9226" max="9226" width="6.8984375" style="9" customWidth="1"/>
    <col min="9227" max="9227" width="7.09765625" style="9" customWidth="1"/>
    <col min="9228" max="9228" width="6.09765625" style="9" customWidth="1"/>
    <col min="9229" max="9229" width="7" style="9" customWidth="1"/>
    <col min="9230" max="9230" width="7.59765625" style="9" customWidth="1"/>
    <col min="9231" max="9231" width="3.19921875" style="9" customWidth="1"/>
    <col min="9232" max="9232" width="7.19921875" style="9" customWidth="1"/>
    <col min="9233" max="9233" width="11.59765625" style="9" customWidth="1"/>
    <col min="9234" max="9235" width="11.19921875" style="9" customWidth="1"/>
    <col min="9236" max="9236" width="8.09765625" style="9" customWidth="1"/>
    <col min="9237" max="9237" width="5.8984375" style="9" customWidth="1"/>
    <col min="9238" max="9238" width="5" style="9" customWidth="1"/>
    <col min="9239" max="9239" width="8.3984375" style="9" customWidth="1"/>
    <col min="9240" max="9240" width="8.59765625" style="9" customWidth="1"/>
    <col min="9241" max="9241" width="6.3984375" style="9" customWidth="1"/>
    <col min="9242" max="9472" width="9" style="9"/>
    <col min="9473" max="9473" width="3.3984375" style="9" customWidth="1"/>
    <col min="9474" max="9474" width="5.3984375" style="9" customWidth="1"/>
    <col min="9475" max="9475" width="5.59765625" style="9" customWidth="1"/>
    <col min="9476" max="9476" width="6" style="9" customWidth="1"/>
    <col min="9477" max="9477" width="5.3984375" style="9" customWidth="1"/>
    <col min="9478" max="9478" width="10" style="9" customWidth="1"/>
    <col min="9479" max="9479" width="3.09765625" style="9" customWidth="1"/>
    <col min="9480" max="9480" width="3.69921875" style="9" customWidth="1"/>
    <col min="9481" max="9481" width="3.3984375" style="9" customWidth="1"/>
    <col min="9482" max="9482" width="6.8984375" style="9" customWidth="1"/>
    <col min="9483" max="9483" width="7.09765625" style="9" customWidth="1"/>
    <col min="9484" max="9484" width="6.09765625" style="9" customWidth="1"/>
    <col min="9485" max="9485" width="7" style="9" customWidth="1"/>
    <col min="9486" max="9486" width="7.59765625" style="9" customWidth="1"/>
    <col min="9487" max="9487" width="3.19921875" style="9" customWidth="1"/>
    <col min="9488" max="9488" width="7.19921875" style="9" customWidth="1"/>
    <col min="9489" max="9489" width="11.59765625" style="9" customWidth="1"/>
    <col min="9490" max="9491" width="11.19921875" style="9" customWidth="1"/>
    <col min="9492" max="9492" width="8.09765625" style="9" customWidth="1"/>
    <col min="9493" max="9493" width="5.8984375" style="9" customWidth="1"/>
    <col min="9494" max="9494" width="5" style="9" customWidth="1"/>
    <col min="9495" max="9495" width="8.3984375" style="9" customWidth="1"/>
    <col min="9496" max="9496" width="8.59765625" style="9" customWidth="1"/>
    <col min="9497" max="9497" width="6.3984375" style="9" customWidth="1"/>
    <col min="9498" max="9728" width="9" style="9"/>
    <col min="9729" max="9729" width="3.3984375" style="9" customWidth="1"/>
    <col min="9730" max="9730" width="5.3984375" style="9" customWidth="1"/>
    <col min="9731" max="9731" width="5.59765625" style="9" customWidth="1"/>
    <col min="9732" max="9732" width="6" style="9" customWidth="1"/>
    <col min="9733" max="9733" width="5.3984375" style="9" customWidth="1"/>
    <col min="9734" max="9734" width="10" style="9" customWidth="1"/>
    <col min="9735" max="9735" width="3.09765625" style="9" customWidth="1"/>
    <col min="9736" max="9736" width="3.69921875" style="9" customWidth="1"/>
    <col min="9737" max="9737" width="3.3984375" style="9" customWidth="1"/>
    <col min="9738" max="9738" width="6.8984375" style="9" customWidth="1"/>
    <col min="9739" max="9739" width="7.09765625" style="9" customWidth="1"/>
    <col min="9740" max="9740" width="6.09765625" style="9" customWidth="1"/>
    <col min="9741" max="9741" width="7" style="9" customWidth="1"/>
    <col min="9742" max="9742" width="7.59765625" style="9" customWidth="1"/>
    <col min="9743" max="9743" width="3.19921875" style="9" customWidth="1"/>
    <col min="9744" max="9744" width="7.19921875" style="9" customWidth="1"/>
    <col min="9745" max="9745" width="11.59765625" style="9" customWidth="1"/>
    <col min="9746" max="9747" width="11.19921875" style="9" customWidth="1"/>
    <col min="9748" max="9748" width="8.09765625" style="9" customWidth="1"/>
    <col min="9749" max="9749" width="5.8984375" style="9" customWidth="1"/>
    <col min="9750" max="9750" width="5" style="9" customWidth="1"/>
    <col min="9751" max="9751" width="8.3984375" style="9" customWidth="1"/>
    <col min="9752" max="9752" width="8.59765625" style="9" customWidth="1"/>
    <col min="9753" max="9753" width="6.3984375" style="9" customWidth="1"/>
    <col min="9754" max="9984" width="9" style="9"/>
    <col min="9985" max="9985" width="3.3984375" style="9" customWidth="1"/>
    <col min="9986" max="9986" width="5.3984375" style="9" customWidth="1"/>
    <col min="9987" max="9987" width="5.59765625" style="9" customWidth="1"/>
    <col min="9988" max="9988" width="6" style="9" customWidth="1"/>
    <col min="9989" max="9989" width="5.3984375" style="9" customWidth="1"/>
    <col min="9990" max="9990" width="10" style="9" customWidth="1"/>
    <col min="9991" max="9991" width="3.09765625" style="9" customWidth="1"/>
    <col min="9992" max="9992" width="3.69921875" style="9" customWidth="1"/>
    <col min="9993" max="9993" width="3.3984375" style="9" customWidth="1"/>
    <col min="9994" max="9994" width="6.8984375" style="9" customWidth="1"/>
    <col min="9995" max="9995" width="7.09765625" style="9" customWidth="1"/>
    <col min="9996" max="9996" width="6.09765625" style="9" customWidth="1"/>
    <col min="9997" max="9997" width="7" style="9" customWidth="1"/>
    <col min="9998" max="9998" width="7.59765625" style="9" customWidth="1"/>
    <col min="9999" max="9999" width="3.19921875" style="9" customWidth="1"/>
    <col min="10000" max="10000" width="7.19921875" style="9" customWidth="1"/>
    <col min="10001" max="10001" width="11.59765625" style="9" customWidth="1"/>
    <col min="10002" max="10003" width="11.19921875" style="9" customWidth="1"/>
    <col min="10004" max="10004" width="8.09765625" style="9" customWidth="1"/>
    <col min="10005" max="10005" width="5.8984375" style="9" customWidth="1"/>
    <col min="10006" max="10006" width="5" style="9" customWidth="1"/>
    <col min="10007" max="10007" width="8.3984375" style="9" customWidth="1"/>
    <col min="10008" max="10008" width="8.59765625" style="9" customWidth="1"/>
    <col min="10009" max="10009" width="6.3984375" style="9" customWidth="1"/>
    <col min="10010" max="10240" width="9" style="9"/>
    <col min="10241" max="10241" width="3.3984375" style="9" customWidth="1"/>
    <col min="10242" max="10242" width="5.3984375" style="9" customWidth="1"/>
    <col min="10243" max="10243" width="5.59765625" style="9" customWidth="1"/>
    <col min="10244" max="10244" width="6" style="9" customWidth="1"/>
    <col min="10245" max="10245" width="5.3984375" style="9" customWidth="1"/>
    <col min="10246" max="10246" width="10" style="9" customWidth="1"/>
    <col min="10247" max="10247" width="3.09765625" style="9" customWidth="1"/>
    <col min="10248" max="10248" width="3.69921875" style="9" customWidth="1"/>
    <col min="10249" max="10249" width="3.3984375" style="9" customWidth="1"/>
    <col min="10250" max="10250" width="6.8984375" style="9" customWidth="1"/>
    <col min="10251" max="10251" width="7.09765625" style="9" customWidth="1"/>
    <col min="10252" max="10252" width="6.09765625" style="9" customWidth="1"/>
    <col min="10253" max="10253" width="7" style="9" customWidth="1"/>
    <col min="10254" max="10254" width="7.59765625" style="9" customWidth="1"/>
    <col min="10255" max="10255" width="3.19921875" style="9" customWidth="1"/>
    <col min="10256" max="10256" width="7.19921875" style="9" customWidth="1"/>
    <col min="10257" max="10257" width="11.59765625" style="9" customWidth="1"/>
    <col min="10258" max="10259" width="11.19921875" style="9" customWidth="1"/>
    <col min="10260" max="10260" width="8.09765625" style="9" customWidth="1"/>
    <col min="10261" max="10261" width="5.8984375" style="9" customWidth="1"/>
    <col min="10262" max="10262" width="5" style="9" customWidth="1"/>
    <col min="10263" max="10263" width="8.3984375" style="9" customWidth="1"/>
    <col min="10264" max="10264" width="8.59765625" style="9" customWidth="1"/>
    <col min="10265" max="10265" width="6.3984375" style="9" customWidth="1"/>
    <col min="10266" max="10496" width="9" style="9"/>
    <col min="10497" max="10497" width="3.3984375" style="9" customWidth="1"/>
    <col min="10498" max="10498" width="5.3984375" style="9" customWidth="1"/>
    <col min="10499" max="10499" width="5.59765625" style="9" customWidth="1"/>
    <col min="10500" max="10500" width="6" style="9" customWidth="1"/>
    <col min="10501" max="10501" width="5.3984375" style="9" customWidth="1"/>
    <col min="10502" max="10502" width="10" style="9" customWidth="1"/>
    <col min="10503" max="10503" width="3.09765625" style="9" customWidth="1"/>
    <col min="10504" max="10504" width="3.69921875" style="9" customWidth="1"/>
    <col min="10505" max="10505" width="3.3984375" style="9" customWidth="1"/>
    <col min="10506" max="10506" width="6.8984375" style="9" customWidth="1"/>
    <col min="10507" max="10507" width="7.09765625" style="9" customWidth="1"/>
    <col min="10508" max="10508" width="6.09765625" style="9" customWidth="1"/>
    <col min="10509" max="10509" width="7" style="9" customWidth="1"/>
    <col min="10510" max="10510" width="7.59765625" style="9" customWidth="1"/>
    <col min="10511" max="10511" width="3.19921875" style="9" customWidth="1"/>
    <col min="10512" max="10512" width="7.19921875" style="9" customWidth="1"/>
    <col min="10513" max="10513" width="11.59765625" style="9" customWidth="1"/>
    <col min="10514" max="10515" width="11.19921875" style="9" customWidth="1"/>
    <col min="10516" max="10516" width="8.09765625" style="9" customWidth="1"/>
    <col min="10517" max="10517" width="5.8984375" style="9" customWidth="1"/>
    <col min="10518" max="10518" width="5" style="9" customWidth="1"/>
    <col min="10519" max="10519" width="8.3984375" style="9" customWidth="1"/>
    <col min="10520" max="10520" width="8.59765625" style="9" customWidth="1"/>
    <col min="10521" max="10521" width="6.3984375" style="9" customWidth="1"/>
    <col min="10522" max="10752" width="9" style="9"/>
    <col min="10753" max="10753" width="3.3984375" style="9" customWidth="1"/>
    <col min="10754" max="10754" width="5.3984375" style="9" customWidth="1"/>
    <col min="10755" max="10755" width="5.59765625" style="9" customWidth="1"/>
    <col min="10756" max="10756" width="6" style="9" customWidth="1"/>
    <col min="10757" max="10757" width="5.3984375" style="9" customWidth="1"/>
    <col min="10758" max="10758" width="10" style="9" customWidth="1"/>
    <col min="10759" max="10759" width="3.09765625" style="9" customWidth="1"/>
    <col min="10760" max="10760" width="3.69921875" style="9" customWidth="1"/>
    <col min="10761" max="10761" width="3.3984375" style="9" customWidth="1"/>
    <col min="10762" max="10762" width="6.8984375" style="9" customWidth="1"/>
    <col min="10763" max="10763" width="7.09765625" style="9" customWidth="1"/>
    <col min="10764" max="10764" width="6.09765625" style="9" customWidth="1"/>
    <col min="10765" max="10765" width="7" style="9" customWidth="1"/>
    <col min="10766" max="10766" width="7.59765625" style="9" customWidth="1"/>
    <col min="10767" max="10767" width="3.19921875" style="9" customWidth="1"/>
    <col min="10768" max="10768" width="7.19921875" style="9" customWidth="1"/>
    <col min="10769" max="10769" width="11.59765625" style="9" customWidth="1"/>
    <col min="10770" max="10771" width="11.19921875" style="9" customWidth="1"/>
    <col min="10772" max="10772" width="8.09765625" style="9" customWidth="1"/>
    <col min="10773" max="10773" width="5.8984375" style="9" customWidth="1"/>
    <col min="10774" max="10774" width="5" style="9" customWidth="1"/>
    <col min="10775" max="10775" width="8.3984375" style="9" customWidth="1"/>
    <col min="10776" max="10776" width="8.59765625" style="9" customWidth="1"/>
    <col min="10777" max="10777" width="6.3984375" style="9" customWidth="1"/>
    <col min="10778" max="11008" width="9" style="9"/>
    <col min="11009" max="11009" width="3.3984375" style="9" customWidth="1"/>
    <col min="11010" max="11010" width="5.3984375" style="9" customWidth="1"/>
    <col min="11011" max="11011" width="5.59765625" style="9" customWidth="1"/>
    <col min="11012" max="11012" width="6" style="9" customWidth="1"/>
    <col min="11013" max="11013" width="5.3984375" style="9" customWidth="1"/>
    <col min="11014" max="11014" width="10" style="9" customWidth="1"/>
    <col min="11015" max="11015" width="3.09765625" style="9" customWidth="1"/>
    <col min="11016" max="11016" width="3.69921875" style="9" customWidth="1"/>
    <col min="11017" max="11017" width="3.3984375" style="9" customWidth="1"/>
    <col min="11018" max="11018" width="6.8984375" style="9" customWidth="1"/>
    <col min="11019" max="11019" width="7.09765625" style="9" customWidth="1"/>
    <col min="11020" max="11020" width="6.09765625" style="9" customWidth="1"/>
    <col min="11021" max="11021" width="7" style="9" customWidth="1"/>
    <col min="11022" max="11022" width="7.59765625" style="9" customWidth="1"/>
    <col min="11023" max="11023" width="3.19921875" style="9" customWidth="1"/>
    <col min="11024" max="11024" width="7.19921875" style="9" customWidth="1"/>
    <col min="11025" max="11025" width="11.59765625" style="9" customWidth="1"/>
    <col min="11026" max="11027" width="11.19921875" style="9" customWidth="1"/>
    <col min="11028" max="11028" width="8.09765625" style="9" customWidth="1"/>
    <col min="11029" max="11029" width="5.8984375" style="9" customWidth="1"/>
    <col min="11030" max="11030" width="5" style="9" customWidth="1"/>
    <col min="11031" max="11031" width="8.3984375" style="9" customWidth="1"/>
    <col min="11032" max="11032" width="8.59765625" style="9" customWidth="1"/>
    <col min="11033" max="11033" width="6.3984375" style="9" customWidth="1"/>
    <col min="11034" max="11264" width="9" style="9"/>
    <col min="11265" max="11265" width="3.3984375" style="9" customWidth="1"/>
    <col min="11266" max="11266" width="5.3984375" style="9" customWidth="1"/>
    <col min="11267" max="11267" width="5.59765625" style="9" customWidth="1"/>
    <col min="11268" max="11268" width="6" style="9" customWidth="1"/>
    <col min="11269" max="11269" width="5.3984375" style="9" customWidth="1"/>
    <col min="11270" max="11270" width="10" style="9" customWidth="1"/>
    <col min="11271" max="11271" width="3.09765625" style="9" customWidth="1"/>
    <col min="11272" max="11272" width="3.69921875" style="9" customWidth="1"/>
    <col min="11273" max="11273" width="3.3984375" style="9" customWidth="1"/>
    <col min="11274" max="11274" width="6.8984375" style="9" customWidth="1"/>
    <col min="11275" max="11275" width="7.09765625" style="9" customWidth="1"/>
    <col min="11276" max="11276" width="6.09765625" style="9" customWidth="1"/>
    <col min="11277" max="11277" width="7" style="9" customWidth="1"/>
    <col min="11278" max="11278" width="7.59765625" style="9" customWidth="1"/>
    <col min="11279" max="11279" width="3.19921875" style="9" customWidth="1"/>
    <col min="11280" max="11280" width="7.19921875" style="9" customWidth="1"/>
    <col min="11281" max="11281" width="11.59765625" style="9" customWidth="1"/>
    <col min="11282" max="11283" width="11.19921875" style="9" customWidth="1"/>
    <col min="11284" max="11284" width="8.09765625" style="9" customWidth="1"/>
    <col min="11285" max="11285" width="5.8984375" style="9" customWidth="1"/>
    <col min="11286" max="11286" width="5" style="9" customWidth="1"/>
    <col min="11287" max="11287" width="8.3984375" style="9" customWidth="1"/>
    <col min="11288" max="11288" width="8.59765625" style="9" customWidth="1"/>
    <col min="11289" max="11289" width="6.3984375" style="9" customWidth="1"/>
    <col min="11290" max="11520" width="9" style="9"/>
    <col min="11521" max="11521" width="3.3984375" style="9" customWidth="1"/>
    <col min="11522" max="11522" width="5.3984375" style="9" customWidth="1"/>
    <col min="11523" max="11523" width="5.59765625" style="9" customWidth="1"/>
    <col min="11524" max="11524" width="6" style="9" customWidth="1"/>
    <col min="11525" max="11525" width="5.3984375" style="9" customWidth="1"/>
    <col min="11526" max="11526" width="10" style="9" customWidth="1"/>
    <col min="11527" max="11527" width="3.09765625" style="9" customWidth="1"/>
    <col min="11528" max="11528" width="3.69921875" style="9" customWidth="1"/>
    <col min="11529" max="11529" width="3.3984375" style="9" customWidth="1"/>
    <col min="11530" max="11530" width="6.8984375" style="9" customWidth="1"/>
    <col min="11531" max="11531" width="7.09765625" style="9" customWidth="1"/>
    <col min="11532" max="11532" width="6.09765625" style="9" customWidth="1"/>
    <col min="11533" max="11533" width="7" style="9" customWidth="1"/>
    <col min="11534" max="11534" width="7.59765625" style="9" customWidth="1"/>
    <col min="11535" max="11535" width="3.19921875" style="9" customWidth="1"/>
    <col min="11536" max="11536" width="7.19921875" style="9" customWidth="1"/>
    <col min="11537" max="11537" width="11.59765625" style="9" customWidth="1"/>
    <col min="11538" max="11539" width="11.19921875" style="9" customWidth="1"/>
    <col min="11540" max="11540" width="8.09765625" style="9" customWidth="1"/>
    <col min="11541" max="11541" width="5.8984375" style="9" customWidth="1"/>
    <col min="11542" max="11542" width="5" style="9" customWidth="1"/>
    <col min="11543" max="11543" width="8.3984375" style="9" customWidth="1"/>
    <col min="11544" max="11544" width="8.59765625" style="9" customWidth="1"/>
    <col min="11545" max="11545" width="6.3984375" style="9" customWidth="1"/>
    <col min="11546" max="11776" width="9" style="9"/>
    <col min="11777" max="11777" width="3.3984375" style="9" customWidth="1"/>
    <col min="11778" max="11778" width="5.3984375" style="9" customWidth="1"/>
    <col min="11779" max="11779" width="5.59765625" style="9" customWidth="1"/>
    <col min="11780" max="11780" width="6" style="9" customWidth="1"/>
    <col min="11781" max="11781" width="5.3984375" style="9" customWidth="1"/>
    <col min="11782" max="11782" width="10" style="9" customWidth="1"/>
    <col min="11783" max="11783" width="3.09765625" style="9" customWidth="1"/>
    <col min="11784" max="11784" width="3.69921875" style="9" customWidth="1"/>
    <col min="11785" max="11785" width="3.3984375" style="9" customWidth="1"/>
    <col min="11786" max="11786" width="6.8984375" style="9" customWidth="1"/>
    <col min="11787" max="11787" width="7.09765625" style="9" customWidth="1"/>
    <col min="11788" max="11788" width="6.09765625" style="9" customWidth="1"/>
    <col min="11789" max="11789" width="7" style="9" customWidth="1"/>
    <col min="11790" max="11790" width="7.59765625" style="9" customWidth="1"/>
    <col min="11791" max="11791" width="3.19921875" style="9" customWidth="1"/>
    <col min="11792" max="11792" width="7.19921875" style="9" customWidth="1"/>
    <col min="11793" max="11793" width="11.59765625" style="9" customWidth="1"/>
    <col min="11794" max="11795" width="11.19921875" style="9" customWidth="1"/>
    <col min="11796" max="11796" width="8.09765625" style="9" customWidth="1"/>
    <col min="11797" max="11797" width="5.8984375" style="9" customWidth="1"/>
    <col min="11798" max="11798" width="5" style="9" customWidth="1"/>
    <col min="11799" max="11799" width="8.3984375" style="9" customWidth="1"/>
    <col min="11800" max="11800" width="8.59765625" style="9" customWidth="1"/>
    <col min="11801" max="11801" width="6.3984375" style="9" customWidth="1"/>
    <col min="11802" max="12032" width="9" style="9"/>
    <col min="12033" max="12033" width="3.3984375" style="9" customWidth="1"/>
    <col min="12034" max="12034" width="5.3984375" style="9" customWidth="1"/>
    <col min="12035" max="12035" width="5.59765625" style="9" customWidth="1"/>
    <col min="12036" max="12036" width="6" style="9" customWidth="1"/>
    <col min="12037" max="12037" width="5.3984375" style="9" customWidth="1"/>
    <col min="12038" max="12038" width="10" style="9" customWidth="1"/>
    <col min="12039" max="12039" width="3.09765625" style="9" customWidth="1"/>
    <col min="12040" max="12040" width="3.69921875" style="9" customWidth="1"/>
    <col min="12041" max="12041" width="3.3984375" style="9" customWidth="1"/>
    <col min="12042" max="12042" width="6.8984375" style="9" customWidth="1"/>
    <col min="12043" max="12043" width="7.09765625" style="9" customWidth="1"/>
    <col min="12044" max="12044" width="6.09765625" style="9" customWidth="1"/>
    <col min="12045" max="12045" width="7" style="9" customWidth="1"/>
    <col min="12046" max="12046" width="7.59765625" style="9" customWidth="1"/>
    <col min="12047" max="12047" width="3.19921875" style="9" customWidth="1"/>
    <col min="12048" max="12048" width="7.19921875" style="9" customWidth="1"/>
    <col min="12049" max="12049" width="11.59765625" style="9" customWidth="1"/>
    <col min="12050" max="12051" width="11.19921875" style="9" customWidth="1"/>
    <col min="12052" max="12052" width="8.09765625" style="9" customWidth="1"/>
    <col min="12053" max="12053" width="5.8984375" style="9" customWidth="1"/>
    <col min="12054" max="12054" width="5" style="9" customWidth="1"/>
    <col min="12055" max="12055" width="8.3984375" style="9" customWidth="1"/>
    <col min="12056" max="12056" width="8.59765625" style="9" customWidth="1"/>
    <col min="12057" max="12057" width="6.3984375" style="9" customWidth="1"/>
    <col min="12058" max="12288" width="9" style="9"/>
    <col min="12289" max="12289" width="3.3984375" style="9" customWidth="1"/>
    <col min="12290" max="12290" width="5.3984375" style="9" customWidth="1"/>
    <col min="12291" max="12291" width="5.59765625" style="9" customWidth="1"/>
    <col min="12292" max="12292" width="6" style="9" customWidth="1"/>
    <col min="12293" max="12293" width="5.3984375" style="9" customWidth="1"/>
    <col min="12294" max="12294" width="10" style="9" customWidth="1"/>
    <col min="12295" max="12295" width="3.09765625" style="9" customWidth="1"/>
    <col min="12296" max="12296" width="3.69921875" style="9" customWidth="1"/>
    <col min="12297" max="12297" width="3.3984375" style="9" customWidth="1"/>
    <col min="12298" max="12298" width="6.8984375" style="9" customWidth="1"/>
    <col min="12299" max="12299" width="7.09765625" style="9" customWidth="1"/>
    <col min="12300" max="12300" width="6.09765625" style="9" customWidth="1"/>
    <col min="12301" max="12301" width="7" style="9" customWidth="1"/>
    <col min="12302" max="12302" width="7.59765625" style="9" customWidth="1"/>
    <col min="12303" max="12303" width="3.19921875" style="9" customWidth="1"/>
    <col min="12304" max="12304" width="7.19921875" style="9" customWidth="1"/>
    <col min="12305" max="12305" width="11.59765625" style="9" customWidth="1"/>
    <col min="12306" max="12307" width="11.19921875" style="9" customWidth="1"/>
    <col min="12308" max="12308" width="8.09765625" style="9" customWidth="1"/>
    <col min="12309" max="12309" width="5.8984375" style="9" customWidth="1"/>
    <col min="12310" max="12310" width="5" style="9" customWidth="1"/>
    <col min="12311" max="12311" width="8.3984375" style="9" customWidth="1"/>
    <col min="12312" max="12312" width="8.59765625" style="9" customWidth="1"/>
    <col min="12313" max="12313" width="6.3984375" style="9" customWidth="1"/>
    <col min="12314" max="12544" width="9" style="9"/>
    <col min="12545" max="12545" width="3.3984375" style="9" customWidth="1"/>
    <col min="12546" max="12546" width="5.3984375" style="9" customWidth="1"/>
    <col min="12547" max="12547" width="5.59765625" style="9" customWidth="1"/>
    <col min="12548" max="12548" width="6" style="9" customWidth="1"/>
    <col min="12549" max="12549" width="5.3984375" style="9" customWidth="1"/>
    <col min="12550" max="12550" width="10" style="9" customWidth="1"/>
    <col min="12551" max="12551" width="3.09765625" style="9" customWidth="1"/>
    <col min="12552" max="12552" width="3.69921875" style="9" customWidth="1"/>
    <col min="12553" max="12553" width="3.3984375" style="9" customWidth="1"/>
    <col min="12554" max="12554" width="6.8984375" style="9" customWidth="1"/>
    <col min="12555" max="12555" width="7.09765625" style="9" customWidth="1"/>
    <col min="12556" max="12556" width="6.09765625" style="9" customWidth="1"/>
    <col min="12557" max="12557" width="7" style="9" customWidth="1"/>
    <col min="12558" max="12558" width="7.59765625" style="9" customWidth="1"/>
    <col min="12559" max="12559" width="3.19921875" style="9" customWidth="1"/>
    <col min="12560" max="12560" width="7.19921875" style="9" customWidth="1"/>
    <col min="12561" max="12561" width="11.59765625" style="9" customWidth="1"/>
    <col min="12562" max="12563" width="11.19921875" style="9" customWidth="1"/>
    <col min="12564" max="12564" width="8.09765625" style="9" customWidth="1"/>
    <col min="12565" max="12565" width="5.8984375" style="9" customWidth="1"/>
    <col min="12566" max="12566" width="5" style="9" customWidth="1"/>
    <col min="12567" max="12567" width="8.3984375" style="9" customWidth="1"/>
    <col min="12568" max="12568" width="8.59765625" style="9" customWidth="1"/>
    <col min="12569" max="12569" width="6.3984375" style="9" customWidth="1"/>
    <col min="12570" max="12800" width="9" style="9"/>
    <col min="12801" max="12801" width="3.3984375" style="9" customWidth="1"/>
    <col min="12802" max="12802" width="5.3984375" style="9" customWidth="1"/>
    <col min="12803" max="12803" width="5.59765625" style="9" customWidth="1"/>
    <col min="12804" max="12804" width="6" style="9" customWidth="1"/>
    <col min="12805" max="12805" width="5.3984375" style="9" customWidth="1"/>
    <col min="12806" max="12806" width="10" style="9" customWidth="1"/>
    <col min="12807" max="12807" width="3.09765625" style="9" customWidth="1"/>
    <col min="12808" max="12808" width="3.69921875" style="9" customWidth="1"/>
    <col min="12809" max="12809" width="3.3984375" style="9" customWidth="1"/>
    <col min="12810" max="12810" width="6.8984375" style="9" customWidth="1"/>
    <col min="12811" max="12811" width="7.09765625" style="9" customWidth="1"/>
    <col min="12812" max="12812" width="6.09765625" style="9" customWidth="1"/>
    <col min="12813" max="12813" width="7" style="9" customWidth="1"/>
    <col min="12814" max="12814" width="7.59765625" style="9" customWidth="1"/>
    <col min="12815" max="12815" width="3.19921875" style="9" customWidth="1"/>
    <col min="12816" max="12816" width="7.19921875" style="9" customWidth="1"/>
    <col min="12817" max="12817" width="11.59765625" style="9" customWidth="1"/>
    <col min="12818" max="12819" width="11.19921875" style="9" customWidth="1"/>
    <col min="12820" max="12820" width="8.09765625" style="9" customWidth="1"/>
    <col min="12821" max="12821" width="5.8984375" style="9" customWidth="1"/>
    <col min="12822" max="12822" width="5" style="9" customWidth="1"/>
    <col min="12823" max="12823" width="8.3984375" style="9" customWidth="1"/>
    <col min="12824" max="12824" width="8.59765625" style="9" customWidth="1"/>
    <col min="12825" max="12825" width="6.3984375" style="9" customWidth="1"/>
    <col min="12826" max="13056" width="9" style="9"/>
    <col min="13057" max="13057" width="3.3984375" style="9" customWidth="1"/>
    <col min="13058" max="13058" width="5.3984375" style="9" customWidth="1"/>
    <col min="13059" max="13059" width="5.59765625" style="9" customWidth="1"/>
    <col min="13060" max="13060" width="6" style="9" customWidth="1"/>
    <col min="13061" max="13061" width="5.3984375" style="9" customWidth="1"/>
    <col min="13062" max="13062" width="10" style="9" customWidth="1"/>
    <col min="13063" max="13063" width="3.09765625" style="9" customWidth="1"/>
    <col min="13064" max="13064" width="3.69921875" style="9" customWidth="1"/>
    <col min="13065" max="13065" width="3.3984375" style="9" customWidth="1"/>
    <col min="13066" max="13066" width="6.8984375" style="9" customWidth="1"/>
    <col min="13067" max="13067" width="7.09765625" style="9" customWidth="1"/>
    <col min="13068" max="13068" width="6.09765625" style="9" customWidth="1"/>
    <col min="13069" max="13069" width="7" style="9" customWidth="1"/>
    <col min="13070" max="13070" width="7.59765625" style="9" customWidth="1"/>
    <col min="13071" max="13071" width="3.19921875" style="9" customWidth="1"/>
    <col min="13072" max="13072" width="7.19921875" style="9" customWidth="1"/>
    <col min="13073" max="13073" width="11.59765625" style="9" customWidth="1"/>
    <col min="13074" max="13075" width="11.19921875" style="9" customWidth="1"/>
    <col min="13076" max="13076" width="8.09765625" style="9" customWidth="1"/>
    <col min="13077" max="13077" width="5.8984375" style="9" customWidth="1"/>
    <col min="13078" max="13078" width="5" style="9" customWidth="1"/>
    <col min="13079" max="13079" width="8.3984375" style="9" customWidth="1"/>
    <col min="13080" max="13080" width="8.59765625" style="9" customWidth="1"/>
    <col min="13081" max="13081" width="6.3984375" style="9" customWidth="1"/>
    <col min="13082" max="13312" width="9" style="9"/>
    <col min="13313" max="13313" width="3.3984375" style="9" customWidth="1"/>
    <col min="13314" max="13314" width="5.3984375" style="9" customWidth="1"/>
    <col min="13315" max="13315" width="5.59765625" style="9" customWidth="1"/>
    <col min="13316" max="13316" width="6" style="9" customWidth="1"/>
    <col min="13317" max="13317" width="5.3984375" style="9" customWidth="1"/>
    <col min="13318" max="13318" width="10" style="9" customWidth="1"/>
    <col min="13319" max="13319" width="3.09765625" style="9" customWidth="1"/>
    <col min="13320" max="13320" width="3.69921875" style="9" customWidth="1"/>
    <col min="13321" max="13321" width="3.3984375" style="9" customWidth="1"/>
    <col min="13322" max="13322" width="6.8984375" style="9" customWidth="1"/>
    <col min="13323" max="13323" width="7.09765625" style="9" customWidth="1"/>
    <col min="13324" max="13324" width="6.09765625" style="9" customWidth="1"/>
    <col min="13325" max="13325" width="7" style="9" customWidth="1"/>
    <col min="13326" max="13326" width="7.59765625" style="9" customWidth="1"/>
    <col min="13327" max="13327" width="3.19921875" style="9" customWidth="1"/>
    <col min="13328" max="13328" width="7.19921875" style="9" customWidth="1"/>
    <col min="13329" max="13329" width="11.59765625" style="9" customWidth="1"/>
    <col min="13330" max="13331" width="11.19921875" style="9" customWidth="1"/>
    <col min="13332" max="13332" width="8.09765625" style="9" customWidth="1"/>
    <col min="13333" max="13333" width="5.8984375" style="9" customWidth="1"/>
    <col min="13334" max="13334" width="5" style="9" customWidth="1"/>
    <col min="13335" max="13335" width="8.3984375" style="9" customWidth="1"/>
    <col min="13336" max="13336" width="8.59765625" style="9" customWidth="1"/>
    <col min="13337" max="13337" width="6.3984375" style="9" customWidth="1"/>
    <col min="13338" max="13568" width="9" style="9"/>
    <col min="13569" max="13569" width="3.3984375" style="9" customWidth="1"/>
    <col min="13570" max="13570" width="5.3984375" style="9" customWidth="1"/>
    <col min="13571" max="13571" width="5.59765625" style="9" customWidth="1"/>
    <col min="13572" max="13572" width="6" style="9" customWidth="1"/>
    <col min="13573" max="13573" width="5.3984375" style="9" customWidth="1"/>
    <col min="13574" max="13574" width="10" style="9" customWidth="1"/>
    <col min="13575" max="13575" width="3.09765625" style="9" customWidth="1"/>
    <col min="13576" max="13576" width="3.69921875" style="9" customWidth="1"/>
    <col min="13577" max="13577" width="3.3984375" style="9" customWidth="1"/>
    <col min="13578" max="13578" width="6.8984375" style="9" customWidth="1"/>
    <col min="13579" max="13579" width="7.09765625" style="9" customWidth="1"/>
    <col min="13580" max="13580" width="6.09765625" style="9" customWidth="1"/>
    <col min="13581" max="13581" width="7" style="9" customWidth="1"/>
    <col min="13582" max="13582" width="7.59765625" style="9" customWidth="1"/>
    <col min="13583" max="13583" width="3.19921875" style="9" customWidth="1"/>
    <col min="13584" max="13584" width="7.19921875" style="9" customWidth="1"/>
    <col min="13585" max="13585" width="11.59765625" style="9" customWidth="1"/>
    <col min="13586" max="13587" width="11.19921875" style="9" customWidth="1"/>
    <col min="13588" max="13588" width="8.09765625" style="9" customWidth="1"/>
    <col min="13589" max="13589" width="5.8984375" style="9" customWidth="1"/>
    <col min="13590" max="13590" width="5" style="9" customWidth="1"/>
    <col min="13591" max="13591" width="8.3984375" style="9" customWidth="1"/>
    <col min="13592" max="13592" width="8.59765625" style="9" customWidth="1"/>
    <col min="13593" max="13593" width="6.3984375" style="9" customWidth="1"/>
    <col min="13594" max="13824" width="9" style="9"/>
    <col min="13825" max="13825" width="3.3984375" style="9" customWidth="1"/>
    <col min="13826" max="13826" width="5.3984375" style="9" customWidth="1"/>
    <col min="13827" max="13827" width="5.59765625" style="9" customWidth="1"/>
    <col min="13828" max="13828" width="6" style="9" customWidth="1"/>
    <col min="13829" max="13829" width="5.3984375" style="9" customWidth="1"/>
    <col min="13830" max="13830" width="10" style="9" customWidth="1"/>
    <col min="13831" max="13831" width="3.09765625" style="9" customWidth="1"/>
    <col min="13832" max="13832" width="3.69921875" style="9" customWidth="1"/>
    <col min="13833" max="13833" width="3.3984375" style="9" customWidth="1"/>
    <col min="13834" max="13834" width="6.8984375" style="9" customWidth="1"/>
    <col min="13835" max="13835" width="7.09765625" style="9" customWidth="1"/>
    <col min="13836" max="13836" width="6.09765625" style="9" customWidth="1"/>
    <col min="13837" max="13837" width="7" style="9" customWidth="1"/>
    <col min="13838" max="13838" width="7.59765625" style="9" customWidth="1"/>
    <col min="13839" max="13839" width="3.19921875" style="9" customWidth="1"/>
    <col min="13840" max="13840" width="7.19921875" style="9" customWidth="1"/>
    <col min="13841" max="13841" width="11.59765625" style="9" customWidth="1"/>
    <col min="13842" max="13843" width="11.19921875" style="9" customWidth="1"/>
    <col min="13844" max="13844" width="8.09765625" style="9" customWidth="1"/>
    <col min="13845" max="13845" width="5.8984375" style="9" customWidth="1"/>
    <col min="13846" max="13846" width="5" style="9" customWidth="1"/>
    <col min="13847" max="13847" width="8.3984375" style="9" customWidth="1"/>
    <col min="13848" max="13848" width="8.59765625" style="9" customWidth="1"/>
    <col min="13849" max="13849" width="6.3984375" style="9" customWidth="1"/>
    <col min="13850" max="14080" width="9" style="9"/>
    <col min="14081" max="14081" width="3.3984375" style="9" customWidth="1"/>
    <col min="14082" max="14082" width="5.3984375" style="9" customWidth="1"/>
    <col min="14083" max="14083" width="5.59765625" style="9" customWidth="1"/>
    <col min="14084" max="14084" width="6" style="9" customWidth="1"/>
    <col min="14085" max="14085" width="5.3984375" style="9" customWidth="1"/>
    <col min="14086" max="14086" width="10" style="9" customWidth="1"/>
    <col min="14087" max="14087" width="3.09765625" style="9" customWidth="1"/>
    <col min="14088" max="14088" width="3.69921875" style="9" customWidth="1"/>
    <col min="14089" max="14089" width="3.3984375" style="9" customWidth="1"/>
    <col min="14090" max="14090" width="6.8984375" style="9" customWidth="1"/>
    <col min="14091" max="14091" width="7.09765625" style="9" customWidth="1"/>
    <col min="14092" max="14092" width="6.09765625" style="9" customWidth="1"/>
    <col min="14093" max="14093" width="7" style="9" customWidth="1"/>
    <col min="14094" max="14094" width="7.59765625" style="9" customWidth="1"/>
    <col min="14095" max="14095" width="3.19921875" style="9" customWidth="1"/>
    <col min="14096" max="14096" width="7.19921875" style="9" customWidth="1"/>
    <col min="14097" max="14097" width="11.59765625" style="9" customWidth="1"/>
    <col min="14098" max="14099" width="11.19921875" style="9" customWidth="1"/>
    <col min="14100" max="14100" width="8.09765625" style="9" customWidth="1"/>
    <col min="14101" max="14101" width="5.8984375" style="9" customWidth="1"/>
    <col min="14102" max="14102" width="5" style="9" customWidth="1"/>
    <col min="14103" max="14103" width="8.3984375" style="9" customWidth="1"/>
    <col min="14104" max="14104" width="8.59765625" style="9" customWidth="1"/>
    <col min="14105" max="14105" width="6.3984375" style="9" customWidth="1"/>
    <col min="14106" max="14336" width="9" style="9"/>
    <col min="14337" max="14337" width="3.3984375" style="9" customWidth="1"/>
    <col min="14338" max="14338" width="5.3984375" style="9" customWidth="1"/>
    <col min="14339" max="14339" width="5.59765625" style="9" customWidth="1"/>
    <col min="14340" max="14340" width="6" style="9" customWidth="1"/>
    <col min="14341" max="14341" width="5.3984375" style="9" customWidth="1"/>
    <col min="14342" max="14342" width="10" style="9" customWidth="1"/>
    <col min="14343" max="14343" width="3.09765625" style="9" customWidth="1"/>
    <col min="14344" max="14344" width="3.69921875" style="9" customWidth="1"/>
    <col min="14345" max="14345" width="3.3984375" style="9" customWidth="1"/>
    <col min="14346" max="14346" width="6.8984375" style="9" customWidth="1"/>
    <col min="14347" max="14347" width="7.09765625" style="9" customWidth="1"/>
    <col min="14348" max="14348" width="6.09765625" style="9" customWidth="1"/>
    <col min="14349" max="14349" width="7" style="9" customWidth="1"/>
    <col min="14350" max="14350" width="7.59765625" style="9" customWidth="1"/>
    <col min="14351" max="14351" width="3.19921875" style="9" customWidth="1"/>
    <col min="14352" max="14352" width="7.19921875" style="9" customWidth="1"/>
    <col min="14353" max="14353" width="11.59765625" style="9" customWidth="1"/>
    <col min="14354" max="14355" width="11.19921875" style="9" customWidth="1"/>
    <col min="14356" max="14356" width="8.09765625" style="9" customWidth="1"/>
    <col min="14357" max="14357" width="5.8984375" style="9" customWidth="1"/>
    <col min="14358" max="14358" width="5" style="9" customWidth="1"/>
    <col min="14359" max="14359" width="8.3984375" style="9" customWidth="1"/>
    <col min="14360" max="14360" width="8.59765625" style="9" customWidth="1"/>
    <col min="14361" max="14361" width="6.3984375" style="9" customWidth="1"/>
    <col min="14362" max="14592" width="9" style="9"/>
    <col min="14593" max="14593" width="3.3984375" style="9" customWidth="1"/>
    <col min="14594" max="14594" width="5.3984375" style="9" customWidth="1"/>
    <col min="14595" max="14595" width="5.59765625" style="9" customWidth="1"/>
    <col min="14596" max="14596" width="6" style="9" customWidth="1"/>
    <col min="14597" max="14597" width="5.3984375" style="9" customWidth="1"/>
    <col min="14598" max="14598" width="10" style="9" customWidth="1"/>
    <col min="14599" max="14599" width="3.09765625" style="9" customWidth="1"/>
    <col min="14600" max="14600" width="3.69921875" style="9" customWidth="1"/>
    <col min="14601" max="14601" width="3.3984375" style="9" customWidth="1"/>
    <col min="14602" max="14602" width="6.8984375" style="9" customWidth="1"/>
    <col min="14603" max="14603" width="7.09765625" style="9" customWidth="1"/>
    <col min="14604" max="14604" width="6.09765625" style="9" customWidth="1"/>
    <col min="14605" max="14605" width="7" style="9" customWidth="1"/>
    <col min="14606" max="14606" width="7.59765625" style="9" customWidth="1"/>
    <col min="14607" max="14607" width="3.19921875" style="9" customWidth="1"/>
    <col min="14608" max="14608" width="7.19921875" style="9" customWidth="1"/>
    <col min="14609" max="14609" width="11.59765625" style="9" customWidth="1"/>
    <col min="14610" max="14611" width="11.19921875" style="9" customWidth="1"/>
    <col min="14612" max="14612" width="8.09765625" style="9" customWidth="1"/>
    <col min="14613" max="14613" width="5.8984375" style="9" customWidth="1"/>
    <col min="14614" max="14614" width="5" style="9" customWidth="1"/>
    <col min="14615" max="14615" width="8.3984375" style="9" customWidth="1"/>
    <col min="14616" max="14616" width="8.59765625" style="9" customWidth="1"/>
    <col min="14617" max="14617" width="6.3984375" style="9" customWidth="1"/>
    <col min="14618" max="14848" width="9" style="9"/>
    <col min="14849" max="14849" width="3.3984375" style="9" customWidth="1"/>
    <col min="14850" max="14850" width="5.3984375" style="9" customWidth="1"/>
    <col min="14851" max="14851" width="5.59765625" style="9" customWidth="1"/>
    <col min="14852" max="14852" width="6" style="9" customWidth="1"/>
    <col min="14853" max="14853" width="5.3984375" style="9" customWidth="1"/>
    <col min="14854" max="14854" width="10" style="9" customWidth="1"/>
    <col min="14855" max="14855" width="3.09765625" style="9" customWidth="1"/>
    <col min="14856" max="14856" width="3.69921875" style="9" customWidth="1"/>
    <col min="14857" max="14857" width="3.3984375" style="9" customWidth="1"/>
    <col min="14858" max="14858" width="6.8984375" style="9" customWidth="1"/>
    <col min="14859" max="14859" width="7.09765625" style="9" customWidth="1"/>
    <col min="14860" max="14860" width="6.09765625" style="9" customWidth="1"/>
    <col min="14861" max="14861" width="7" style="9" customWidth="1"/>
    <col min="14862" max="14862" width="7.59765625" style="9" customWidth="1"/>
    <col min="14863" max="14863" width="3.19921875" style="9" customWidth="1"/>
    <col min="14864" max="14864" width="7.19921875" style="9" customWidth="1"/>
    <col min="14865" max="14865" width="11.59765625" style="9" customWidth="1"/>
    <col min="14866" max="14867" width="11.19921875" style="9" customWidth="1"/>
    <col min="14868" max="14868" width="8.09765625" style="9" customWidth="1"/>
    <col min="14869" max="14869" width="5.8984375" style="9" customWidth="1"/>
    <col min="14870" max="14870" width="5" style="9" customWidth="1"/>
    <col min="14871" max="14871" width="8.3984375" style="9" customWidth="1"/>
    <col min="14872" max="14872" width="8.59765625" style="9" customWidth="1"/>
    <col min="14873" max="14873" width="6.3984375" style="9" customWidth="1"/>
    <col min="14874" max="15104" width="9" style="9"/>
    <col min="15105" max="15105" width="3.3984375" style="9" customWidth="1"/>
    <col min="15106" max="15106" width="5.3984375" style="9" customWidth="1"/>
    <col min="15107" max="15107" width="5.59765625" style="9" customWidth="1"/>
    <col min="15108" max="15108" width="6" style="9" customWidth="1"/>
    <col min="15109" max="15109" width="5.3984375" style="9" customWidth="1"/>
    <col min="15110" max="15110" width="10" style="9" customWidth="1"/>
    <col min="15111" max="15111" width="3.09765625" style="9" customWidth="1"/>
    <col min="15112" max="15112" width="3.69921875" style="9" customWidth="1"/>
    <col min="15113" max="15113" width="3.3984375" style="9" customWidth="1"/>
    <col min="15114" max="15114" width="6.8984375" style="9" customWidth="1"/>
    <col min="15115" max="15115" width="7.09765625" style="9" customWidth="1"/>
    <col min="15116" max="15116" width="6.09765625" style="9" customWidth="1"/>
    <col min="15117" max="15117" width="7" style="9" customWidth="1"/>
    <col min="15118" max="15118" width="7.59765625" style="9" customWidth="1"/>
    <col min="15119" max="15119" width="3.19921875" style="9" customWidth="1"/>
    <col min="15120" max="15120" width="7.19921875" style="9" customWidth="1"/>
    <col min="15121" max="15121" width="11.59765625" style="9" customWidth="1"/>
    <col min="15122" max="15123" width="11.19921875" style="9" customWidth="1"/>
    <col min="15124" max="15124" width="8.09765625" style="9" customWidth="1"/>
    <col min="15125" max="15125" width="5.8984375" style="9" customWidth="1"/>
    <col min="15126" max="15126" width="5" style="9" customWidth="1"/>
    <col min="15127" max="15127" width="8.3984375" style="9" customWidth="1"/>
    <col min="15128" max="15128" width="8.59765625" style="9" customWidth="1"/>
    <col min="15129" max="15129" width="6.3984375" style="9" customWidth="1"/>
    <col min="15130" max="15360" width="9" style="9"/>
    <col min="15361" max="15361" width="3.3984375" style="9" customWidth="1"/>
    <col min="15362" max="15362" width="5.3984375" style="9" customWidth="1"/>
    <col min="15363" max="15363" width="5.59765625" style="9" customWidth="1"/>
    <col min="15364" max="15364" width="6" style="9" customWidth="1"/>
    <col min="15365" max="15365" width="5.3984375" style="9" customWidth="1"/>
    <col min="15366" max="15366" width="10" style="9" customWidth="1"/>
    <col min="15367" max="15367" width="3.09765625" style="9" customWidth="1"/>
    <col min="15368" max="15368" width="3.69921875" style="9" customWidth="1"/>
    <col min="15369" max="15369" width="3.3984375" style="9" customWidth="1"/>
    <col min="15370" max="15370" width="6.8984375" style="9" customWidth="1"/>
    <col min="15371" max="15371" width="7.09765625" style="9" customWidth="1"/>
    <col min="15372" max="15372" width="6.09765625" style="9" customWidth="1"/>
    <col min="15373" max="15373" width="7" style="9" customWidth="1"/>
    <col min="15374" max="15374" width="7.59765625" style="9" customWidth="1"/>
    <col min="15375" max="15375" width="3.19921875" style="9" customWidth="1"/>
    <col min="15376" max="15376" width="7.19921875" style="9" customWidth="1"/>
    <col min="15377" max="15377" width="11.59765625" style="9" customWidth="1"/>
    <col min="15378" max="15379" width="11.19921875" style="9" customWidth="1"/>
    <col min="15380" max="15380" width="8.09765625" style="9" customWidth="1"/>
    <col min="15381" max="15381" width="5.8984375" style="9" customWidth="1"/>
    <col min="15382" max="15382" width="5" style="9" customWidth="1"/>
    <col min="15383" max="15383" width="8.3984375" style="9" customWidth="1"/>
    <col min="15384" max="15384" width="8.59765625" style="9" customWidth="1"/>
    <col min="15385" max="15385" width="6.3984375" style="9" customWidth="1"/>
    <col min="15386" max="15616" width="9" style="9"/>
    <col min="15617" max="15617" width="3.3984375" style="9" customWidth="1"/>
    <col min="15618" max="15618" width="5.3984375" style="9" customWidth="1"/>
    <col min="15619" max="15619" width="5.59765625" style="9" customWidth="1"/>
    <col min="15620" max="15620" width="6" style="9" customWidth="1"/>
    <col min="15621" max="15621" width="5.3984375" style="9" customWidth="1"/>
    <col min="15622" max="15622" width="10" style="9" customWidth="1"/>
    <col min="15623" max="15623" width="3.09765625" style="9" customWidth="1"/>
    <col min="15624" max="15624" width="3.69921875" style="9" customWidth="1"/>
    <col min="15625" max="15625" width="3.3984375" style="9" customWidth="1"/>
    <col min="15626" max="15626" width="6.8984375" style="9" customWidth="1"/>
    <col min="15627" max="15627" width="7.09765625" style="9" customWidth="1"/>
    <col min="15628" max="15628" width="6.09765625" style="9" customWidth="1"/>
    <col min="15629" max="15629" width="7" style="9" customWidth="1"/>
    <col min="15630" max="15630" width="7.59765625" style="9" customWidth="1"/>
    <col min="15631" max="15631" width="3.19921875" style="9" customWidth="1"/>
    <col min="15632" max="15632" width="7.19921875" style="9" customWidth="1"/>
    <col min="15633" max="15633" width="11.59765625" style="9" customWidth="1"/>
    <col min="15634" max="15635" width="11.19921875" style="9" customWidth="1"/>
    <col min="15636" max="15636" width="8.09765625" style="9" customWidth="1"/>
    <col min="15637" max="15637" width="5.8984375" style="9" customWidth="1"/>
    <col min="15638" max="15638" width="5" style="9" customWidth="1"/>
    <col min="15639" max="15639" width="8.3984375" style="9" customWidth="1"/>
    <col min="15640" max="15640" width="8.59765625" style="9" customWidth="1"/>
    <col min="15641" max="15641" width="6.3984375" style="9" customWidth="1"/>
    <col min="15642" max="15872" width="9" style="9"/>
    <col min="15873" max="15873" width="3.3984375" style="9" customWidth="1"/>
    <col min="15874" max="15874" width="5.3984375" style="9" customWidth="1"/>
    <col min="15875" max="15875" width="5.59765625" style="9" customWidth="1"/>
    <col min="15876" max="15876" width="6" style="9" customWidth="1"/>
    <col min="15877" max="15877" width="5.3984375" style="9" customWidth="1"/>
    <col min="15878" max="15878" width="10" style="9" customWidth="1"/>
    <col min="15879" max="15879" width="3.09765625" style="9" customWidth="1"/>
    <col min="15880" max="15880" width="3.69921875" style="9" customWidth="1"/>
    <col min="15881" max="15881" width="3.3984375" style="9" customWidth="1"/>
    <col min="15882" max="15882" width="6.8984375" style="9" customWidth="1"/>
    <col min="15883" max="15883" width="7.09765625" style="9" customWidth="1"/>
    <col min="15884" max="15884" width="6.09765625" style="9" customWidth="1"/>
    <col min="15885" max="15885" width="7" style="9" customWidth="1"/>
    <col min="15886" max="15886" width="7.59765625" style="9" customWidth="1"/>
    <col min="15887" max="15887" width="3.19921875" style="9" customWidth="1"/>
    <col min="15888" max="15888" width="7.19921875" style="9" customWidth="1"/>
    <col min="15889" max="15889" width="11.59765625" style="9" customWidth="1"/>
    <col min="15890" max="15891" width="11.19921875" style="9" customWidth="1"/>
    <col min="15892" max="15892" width="8.09765625" style="9" customWidth="1"/>
    <col min="15893" max="15893" width="5.8984375" style="9" customWidth="1"/>
    <col min="15894" max="15894" width="5" style="9" customWidth="1"/>
    <col min="15895" max="15895" width="8.3984375" style="9" customWidth="1"/>
    <col min="15896" max="15896" width="8.59765625" style="9" customWidth="1"/>
    <col min="15897" max="15897" width="6.3984375" style="9" customWidth="1"/>
    <col min="15898" max="16128" width="9" style="9"/>
    <col min="16129" max="16129" width="3.3984375" style="9" customWidth="1"/>
    <col min="16130" max="16130" width="5.3984375" style="9" customWidth="1"/>
    <col min="16131" max="16131" width="5.59765625" style="9" customWidth="1"/>
    <col min="16132" max="16132" width="6" style="9" customWidth="1"/>
    <col min="16133" max="16133" width="5.3984375" style="9" customWidth="1"/>
    <col min="16134" max="16134" width="10" style="9" customWidth="1"/>
    <col min="16135" max="16135" width="3.09765625" style="9" customWidth="1"/>
    <col min="16136" max="16136" width="3.69921875" style="9" customWidth="1"/>
    <col min="16137" max="16137" width="3.3984375" style="9" customWidth="1"/>
    <col min="16138" max="16138" width="6.8984375" style="9" customWidth="1"/>
    <col min="16139" max="16139" width="7.09765625" style="9" customWidth="1"/>
    <col min="16140" max="16140" width="6.09765625" style="9" customWidth="1"/>
    <col min="16141" max="16141" width="7" style="9" customWidth="1"/>
    <col min="16142" max="16142" width="7.59765625" style="9" customWidth="1"/>
    <col min="16143" max="16143" width="3.19921875" style="9" customWidth="1"/>
    <col min="16144" max="16144" width="7.19921875" style="9" customWidth="1"/>
    <col min="16145" max="16145" width="11.59765625" style="9" customWidth="1"/>
    <col min="16146" max="16147" width="11.19921875" style="9" customWidth="1"/>
    <col min="16148" max="16148" width="8.09765625" style="9" customWidth="1"/>
    <col min="16149" max="16149" width="5.8984375" style="9" customWidth="1"/>
    <col min="16150" max="16150" width="5" style="9" customWidth="1"/>
    <col min="16151" max="16151" width="8.3984375" style="9" customWidth="1"/>
    <col min="16152" max="16152" width="8.59765625" style="9" customWidth="1"/>
    <col min="16153" max="16153" width="6.3984375" style="9" customWidth="1"/>
    <col min="16154" max="16384" width="9" style="9"/>
  </cols>
  <sheetData>
    <row r="1" spans="1:25" s="2" customFormat="1" ht="28.8" x14ac:dyDescent="0.75">
      <c r="A1" s="1"/>
      <c r="F1" s="3"/>
      <c r="J1" s="4" t="s">
        <v>490</v>
      </c>
      <c r="K1" s="4"/>
      <c r="L1" s="163"/>
      <c r="M1" s="163"/>
      <c r="N1" s="163"/>
      <c r="X1" s="164" t="s">
        <v>29</v>
      </c>
      <c r="Y1" s="163"/>
    </row>
    <row r="2" spans="1:25" s="1" customFormat="1" ht="23.4" x14ac:dyDescent="0.6">
      <c r="A2" s="163" t="s">
        <v>0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</row>
    <row r="3" spans="1:25" s="1" customFormat="1" ht="23.4" x14ac:dyDescent="0.6">
      <c r="A3" s="163" t="s">
        <v>30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</row>
    <row r="4" spans="1:25" s="1" customFormat="1" ht="9" customHeight="1" x14ac:dyDescent="0.6">
      <c r="A4" s="6"/>
      <c r="B4" s="6"/>
      <c r="C4" s="6"/>
      <c r="D4" s="6"/>
      <c r="E4" s="6"/>
      <c r="F4" s="7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8"/>
    </row>
    <row r="5" spans="1:25" ht="22.5" customHeight="1" x14ac:dyDescent="0.5">
      <c r="B5" s="10" t="s">
        <v>326</v>
      </c>
    </row>
    <row r="6" spans="1:25" x14ac:dyDescent="0.5">
      <c r="A6" s="165" t="s">
        <v>1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7"/>
      <c r="O6" s="168" t="s">
        <v>2</v>
      </c>
      <c r="P6" s="169"/>
      <c r="Q6" s="169"/>
      <c r="R6" s="169"/>
      <c r="S6" s="169"/>
      <c r="T6" s="169"/>
      <c r="U6" s="169"/>
      <c r="V6" s="169"/>
      <c r="W6" s="169"/>
      <c r="X6" s="169"/>
      <c r="Y6" s="170"/>
    </row>
    <row r="7" spans="1:25" ht="18.75" customHeight="1" x14ac:dyDescent="0.5">
      <c r="A7" s="171" t="s">
        <v>3</v>
      </c>
      <c r="B7" s="171" t="s">
        <v>4</v>
      </c>
      <c r="C7" s="174" t="s">
        <v>5</v>
      </c>
      <c r="D7" s="177" t="s">
        <v>6</v>
      </c>
      <c r="E7" s="177"/>
      <c r="F7" s="171" t="s">
        <v>7</v>
      </c>
      <c r="G7" s="178" t="s">
        <v>8</v>
      </c>
      <c r="H7" s="179"/>
      <c r="I7" s="180"/>
      <c r="J7" s="187" t="s">
        <v>9</v>
      </c>
      <c r="K7" s="188"/>
      <c r="L7" s="188"/>
      <c r="M7" s="188"/>
      <c r="N7" s="188"/>
      <c r="O7" s="171" t="s">
        <v>3</v>
      </c>
      <c r="P7" s="171" t="s">
        <v>10</v>
      </c>
      <c r="Q7" s="171" t="s">
        <v>11</v>
      </c>
      <c r="R7" s="171" t="s">
        <v>12</v>
      </c>
      <c r="S7" s="171" t="s">
        <v>13</v>
      </c>
      <c r="T7" s="178" t="s">
        <v>14</v>
      </c>
      <c r="U7" s="179"/>
      <c r="V7" s="179"/>
      <c r="W7" s="180"/>
      <c r="X7" s="171" t="s">
        <v>15</v>
      </c>
      <c r="Y7" s="181" t="s">
        <v>16</v>
      </c>
    </row>
    <row r="8" spans="1:25" ht="18.75" customHeight="1" x14ac:dyDescent="0.5">
      <c r="A8" s="172"/>
      <c r="B8" s="172"/>
      <c r="C8" s="175"/>
      <c r="D8" s="172" t="s">
        <v>17</v>
      </c>
      <c r="E8" s="172" t="s">
        <v>18</v>
      </c>
      <c r="F8" s="172"/>
      <c r="G8" s="184" t="s">
        <v>19</v>
      </c>
      <c r="H8" s="184" t="s">
        <v>20</v>
      </c>
      <c r="I8" s="184" t="s">
        <v>21</v>
      </c>
      <c r="J8" s="171" t="s">
        <v>22</v>
      </c>
      <c r="K8" s="171" t="s">
        <v>23</v>
      </c>
      <c r="L8" s="171" t="s">
        <v>24</v>
      </c>
      <c r="M8" s="171" t="s">
        <v>25</v>
      </c>
      <c r="N8" s="174" t="s">
        <v>26</v>
      </c>
      <c r="O8" s="172"/>
      <c r="P8" s="172"/>
      <c r="Q8" s="172"/>
      <c r="R8" s="172"/>
      <c r="S8" s="172"/>
      <c r="T8" s="189" t="s">
        <v>27</v>
      </c>
      <c r="U8" s="192" t="s">
        <v>23</v>
      </c>
      <c r="V8" s="171" t="s">
        <v>24</v>
      </c>
      <c r="W8" s="171" t="s">
        <v>28</v>
      </c>
      <c r="X8" s="172"/>
      <c r="Y8" s="182"/>
    </row>
    <row r="9" spans="1:25" ht="34.5" customHeight="1" x14ac:dyDescent="0.5">
      <c r="A9" s="172"/>
      <c r="B9" s="172"/>
      <c r="C9" s="175"/>
      <c r="D9" s="172"/>
      <c r="E9" s="172"/>
      <c r="F9" s="172"/>
      <c r="G9" s="185"/>
      <c r="H9" s="185"/>
      <c r="I9" s="185"/>
      <c r="J9" s="172"/>
      <c r="K9" s="172"/>
      <c r="L9" s="172"/>
      <c r="M9" s="172"/>
      <c r="N9" s="175"/>
      <c r="O9" s="172"/>
      <c r="P9" s="172"/>
      <c r="Q9" s="172"/>
      <c r="R9" s="172"/>
      <c r="S9" s="172"/>
      <c r="T9" s="190"/>
      <c r="U9" s="193"/>
      <c r="V9" s="172"/>
      <c r="W9" s="172"/>
      <c r="X9" s="172"/>
      <c r="Y9" s="182"/>
    </row>
    <row r="10" spans="1:25" x14ac:dyDescent="0.5">
      <c r="A10" s="173"/>
      <c r="B10" s="173"/>
      <c r="C10" s="176"/>
      <c r="D10" s="173"/>
      <c r="E10" s="173"/>
      <c r="F10" s="172"/>
      <c r="G10" s="186"/>
      <c r="H10" s="186"/>
      <c r="I10" s="186"/>
      <c r="J10" s="172"/>
      <c r="K10" s="173"/>
      <c r="L10" s="173"/>
      <c r="M10" s="173"/>
      <c r="N10" s="176"/>
      <c r="O10" s="173"/>
      <c r="P10" s="173"/>
      <c r="Q10" s="173"/>
      <c r="R10" s="173"/>
      <c r="S10" s="173"/>
      <c r="T10" s="191"/>
      <c r="U10" s="194"/>
      <c r="V10" s="173"/>
      <c r="W10" s="173"/>
      <c r="X10" s="173"/>
      <c r="Y10" s="183"/>
    </row>
    <row r="11" spans="1:25" ht="23.1" customHeight="1" x14ac:dyDescent="0.5">
      <c r="A11" s="13">
        <v>1</v>
      </c>
      <c r="B11" s="40" t="s">
        <v>392</v>
      </c>
      <c r="C11" s="13">
        <v>40554</v>
      </c>
      <c r="D11" s="13">
        <v>122</v>
      </c>
      <c r="E11" s="13">
        <v>3650</v>
      </c>
      <c r="F11" s="41" t="s">
        <v>326</v>
      </c>
      <c r="G11" s="13">
        <v>8</v>
      </c>
      <c r="H11" s="13"/>
      <c r="I11" s="13">
        <v>9</v>
      </c>
      <c r="J11" s="20">
        <f>G11*400+H11*100+I11</f>
        <v>3209</v>
      </c>
      <c r="K11" s="15"/>
      <c r="L11" s="15"/>
      <c r="M11" s="15"/>
      <c r="N11" s="15"/>
      <c r="O11" s="13">
        <v>1</v>
      </c>
      <c r="P11" s="16" t="s">
        <v>169</v>
      </c>
      <c r="Q11" s="17" t="s">
        <v>136</v>
      </c>
      <c r="R11" s="17" t="s">
        <v>45</v>
      </c>
      <c r="S11" s="13"/>
      <c r="T11" s="13"/>
      <c r="U11" s="17"/>
      <c r="V11" s="13"/>
      <c r="W11" s="13"/>
      <c r="X11" s="13"/>
      <c r="Y11" s="18" t="s">
        <v>393</v>
      </c>
    </row>
    <row r="12" spans="1:25" ht="23.1" customHeight="1" x14ac:dyDescent="0.5">
      <c r="A12" s="17"/>
      <c r="B12" s="17" t="s">
        <v>392</v>
      </c>
      <c r="C12" s="17">
        <v>40567</v>
      </c>
      <c r="D12" s="17">
        <v>257</v>
      </c>
      <c r="E12" s="17">
        <v>3663</v>
      </c>
      <c r="F12" s="19"/>
      <c r="G12" s="17">
        <v>13</v>
      </c>
      <c r="H12" s="17">
        <v>2</v>
      </c>
      <c r="I12" s="17">
        <v>39</v>
      </c>
      <c r="J12" s="20">
        <f t="shared" ref="J12:J82" si="0">G12*400+H12*100+I12</f>
        <v>5439</v>
      </c>
      <c r="K12" s="20"/>
      <c r="L12" s="20"/>
      <c r="M12" s="20"/>
      <c r="N12" s="20"/>
      <c r="O12" s="17"/>
      <c r="P12" s="21"/>
      <c r="Q12" s="17"/>
      <c r="R12" s="17"/>
      <c r="S12" s="17"/>
      <c r="T12" s="17"/>
      <c r="U12" s="17"/>
      <c r="V12" s="17"/>
      <c r="W12" s="17"/>
      <c r="X12" s="17"/>
      <c r="Y12" s="22"/>
    </row>
    <row r="13" spans="1:25" ht="23.1" customHeight="1" x14ac:dyDescent="0.5">
      <c r="A13" s="17">
        <v>2</v>
      </c>
      <c r="B13" s="17" t="s">
        <v>392</v>
      </c>
      <c r="C13" s="17">
        <v>40542</v>
      </c>
      <c r="D13" s="17">
        <v>114</v>
      </c>
      <c r="E13" s="17">
        <v>3638</v>
      </c>
      <c r="F13" s="19"/>
      <c r="G13" s="17">
        <v>3</v>
      </c>
      <c r="H13" s="17">
        <v>1</v>
      </c>
      <c r="I13" s="17">
        <v>7</v>
      </c>
      <c r="J13" s="20">
        <f t="shared" si="0"/>
        <v>1307</v>
      </c>
      <c r="K13" s="20"/>
      <c r="L13" s="20"/>
      <c r="M13" s="20"/>
      <c r="N13" s="20"/>
      <c r="O13" s="17">
        <v>2</v>
      </c>
      <c r="P13" s="21" t="s">
        <v>323</v>
      </c>
      <c r="Q13" s="17" t="s">
        <v>136</v>
      </c>
      <c r="R13" s="17" t="s">
        <v>45</v>
      </c>
      <c r="S13" s="17"/>
      <c r="T13" s="17"/>
      <c r="U13" s="17"/>
      <c r="V13" s="17"/>
      <c r="W13" s="17"/>
      <c r="X13" s="17"/>
      <c r="Y13" s="22" t="s">
        <v>394</v>
      </c>
    </row>
    <row r="14" spans="1:25" ht="23.1" customHeight="1" x14ac:dyDescent="0.5">
      <c r="A14" s="17"/>
      <c r="B14" s="17" t="s">
        <v>392</v>
      </c>
      <c r="C14" s="17">
        <v>19234</v>
      </c>
      <c r="D14" s="17">
        <v>39</v>
      </c>
      <c r="E14" s="17">
        <v>1733</v>
      </c>
      <c r="F14" s="19"/>
      <c r="G14" s="17">
        <v>4</v>
      </c>
      <c r="H14" s="17"/>
      <c r="I14" s="17">
        <v>40</v>
      </c>
      <c r="J14" s="20">
        <f t="shared" si="0"/>
        <v>1640</v>
      </c>
      <c r="K14" s="20"/>
      <c r="L14" s="20"/>
      <c r="M14" s="20"/>
      <c r="N14" s="20"/>
      <c r="O14" s="17"/>
      <c r="P14" s="21"/>
      <c r="Q14" s="17"/>
      <c r="R14" s="17"/>
      <c r="S14" s="17"/>
      <c r="T14" s="17"/>
      <c r="U14" s="17"/>
      <c r="V14" s="17"/>
      <c r="W14" s="17"/>
      <c r="X14" s="17"/>
      <c r="Y14" s="22"/>
    </row>
    <row r="15" spans="1:25" ht="23.1" customHeight="1" x14ac:dyDescent="0.5">
      <c r="A15" s="17">
        <v>3</v>
      </c>
      <c r="B15" s="17" t="s">
        <v>392</v>
      </c>
      <c r="C15" s="17">
        <v>15150</v>
      </c>
      <c r="D15" s="17">
        <v>31</v>
      </c>
      <c r="E15" s="17">
        <v>1217</v>
      </c>
      <c r="F15" s="19"/>
      <c r="G15" s="17">
        <v>9</v>
      </c>
      <c r="H15" s="17"/>
      <c r="I15" s="17">
        <v>36</v>
      </c>
      <c r="J15" s="20">
        <f t="shared" si="0"/>
        <v>3636</v>
      </c>
      <c r="K15" s="17"/>
      <c r="L15" s="17"/>
      <c r="M15" s="17"/>
      <c r="N15" s="17"/>
      <c r="O15" s="17">
        <v>3</v>
      </c>
      <c r="P15" s="21" t="s">
        <v>395</v>
      </c>
      <c r="Q15" s="17" t="s">
        <v>136</v>
      </c>
      <c r="R15" s="17" t="s">
        <v>45</v>
      </c>
      <c r="S15" s="17"/>
      <c r="T15" s="17"/>
      <c r="U15" s="17"/>
      <c r="V15" s="17"/>
      <c r="W15" s="17"/>
      <c r="X15" s="17"/>
      <c r="Y15" s="22" t="s">
        <v>396</v>
      </c>
    </row>
    <row r="16" spans="1:25" ht="23.1" customHeight="1" x14ac:dyDescent="0.5">
      <c r="A16" s="17">
        <v>4</v>
      </c>
      <c r="B16" s="17" t="s">
        <v>392</v>
      </c>
      <c r="C16" s="17">
        <v>40566</v>
      </c>
      <c r="D16" s="17">
        <v>256</v>
      </c>
      <c r="E16" s="17">
        <v>3662</v>
      </c>
      <c r="F16" s="19"/>
      <c r="G16" s="17">
        <v>6</v>
      </c>
      <c r="H16" s="17">
        <v>1</v>
      </c>
      <c r="I16" s="17">
        <v>11</v>
      </c>
      <c r="J16" s="20">
        <f t="shared" si="0"/>
        <v>2511</v>
      </c>
      <c r="K16" s="17"/>
      <c r="L16" s="17"/>
      <c r="M16" s="17"/>
      <c r="N16" s="17"/>
      <c r="O16" s="17"/>
      <c r="P16" s="21"/>
      <c r="Q16" s="17"/>
      <c r="R16" s="17"/>
      <c r="S16" s="17"/>
      <c r="T16" s="17"/>
      <c r="U16" s="17"/>
      <c r="V16" s="17"/>
      <c r="W16" s="17"/>
      <c r="X16" s="17"/>
      <c r="Y16" s="22" t="s">
        <v>397</v>
      </c>
    </row>
    <row r="17" spans="1:26" ht="23.1" customHeight="1" x14ac:dyDescent="0.5">
      <c r="A17" s="17"/>
      <c r="B17" s="17" t="s">
        <v>392</v>
      </c>
      <c r="C17" s="17">
        <v>15151</v>
      </c>
      <c r="D17" s="17">
        <v>1</v>
      </c>
      <c r="E17" s="17">
        <v>1218</v>
      </c>
      <c r="F17" s="19"/>
      <c r="G17" s="17">
        <v>4</v>
      </c>
      <c r="H17" s="17">
        <v>1</v>
      </c>
      <c r="I17" s="17">
        <v>82</v>
      </c>
      <c r="J17" s="20">
        <f t="shared" si="0"/>
        <v>1782</v>
      </c>
      <c r="K17" s="17"/>
      <c r="L17" s="17"/>
      <c r="M17" s="17"/>
      <c r="N17" s="17"/>
      <c r="O17" s="17"/>
      <c r="P17" s="21"/>
      <c r="Q17" s="17"/>
      <c r="R17" s="17"/>
      <c r="S17" s="17"/>
      <c r="T17" s="17"/>
      <c r="U17" s="17"/>
      <c r="V17" s="17"/>
      <c r="W17" s="17"/>
      <c r="X17" s="17"/>
      <c r="Y17" s="22"/>
    </row>
    <row r="18" spans="1:26" ht="23.1" customHeight="1" x14ac:dyDescent="0.5">
      <c r="A18" s="17"/>
      <c r="B18" s="17" t="s">
        <v>392</v>
      </c>
      <c r="C18" s="17">
        <v>18049</v>
      </c>
      <c r="D18" s="17">
        <v>95</v>
      </c>
      <c r="E18" s="17">
        <v>1536</v>
      </c>
      <c r="F18" s="19"/>
      <c r="G18" s="17">
        <v>7</v>
      </c>
      <c r="H18" s="17"/>
      <c r="I18" s="17">
        <v>14</v>
      </c>
      <c r="J18" s="20">
        <f t="shared" si="0"/>
        <v>2814</v>
      </c>
      <c r="K18" s="17"/>
      <c r="L18" s="17"/>
      <c r="M18" s="17"/>
      <c r="N18" s="17"/>
      <c r="O18" s="17"/>
      <c r="P18" s="21"/>
      <c r="Q18" s="17"/>
      <c r="R18" s="17"/>
      <c r="S18" s="17"/>
      <c r="T18" s="17"/>
      <c r="U18" s="17"/>
      <c r="V18" s="17"/>
      <c r="W18" s="17"/>
      <c r="X18" s="17"/>
      <c r="Y18" s="22"/>
    </row>
    <row r="19" spans="1:26" ht="23.1" customHeight="1" x14ac:dyDescent="0.5">
      <c r="A19" s="17">
        <v>5</v>
      </c>
      <c r="B19" s="17" t="s">
        <v>392</v>
      </c>
      <c r="C19" s="17">
        <v>19217</v>
      </c>
      <c r="D19" s="17">
        <v>29</v>
      </c>
      <c r="E19" s="17">
        <v>1716</v>
      </c>
      <c r="F19" s="19"/>
      <c r="G19" s="17">
        <v>8</v>
      </c>
      <c r="H19" s="17">
        <v>1</v>
      </c>
      <c r="I19" s="17">
        <v>60</v>
      </c>
      <c r="J19" s="20">
        <f t="shared" si="0"/>
        <v>3360</v>
      </c>
      <c r="K19" s="17"/>
      <c r="L19" s="17"/>
      <c r="M19" s="17"/>
      <c r="N19" s="17"/>
      <c r="O19" s="17">
        <v>4</v>
      </c>
      <c r="P19" s="21" t="s">
        <v>270</v>
      </c>
      <c r="Q19" s="17" t="s">
        <v>136</v>
      </c>
      <c r="R19" s="17" t="s">
        <v>45</v>
      </c>
      <c r="S19" s="17"/>
      <c r="T19" s="17"/>
      <c r="U19" s="17"/>
      <c r="V19" s="17"/>
      <c r="W19" s="17"/>
      <c r="X19" s="17"/>
      <c r="Y19" s="22" t="s">
        <v>1178</v>
      </c>
    </row>
    <row r="20" spans="1:26" ht="23.1" customHeight="1" x14ac:dyDescent="0.5">
      <c r="A20" s="17">
        <v>6</v>
      </c>
      <c r="B20" s="17" t="s">
        <v>392</v>
      </c>
      <c r="C20" s="17">
        <v>42498</v>
      </c>
      <c r="D20" s="17">
        <v>310</v>
      </c>
      <c r="E20" s="17">
        <v>3862</v>
      </c>
      <c r="F20" s="19"/>
      <c r="G20" s="17">
        <v>6</v>
      </c>
      <c r="H20" s="17">
        <v>1</v>
      </c>
      <c r="I20" s="17">
        <v>83</v>
      </c>
      <c r="J20" s="20">
        <f t="shared" si="0"/>
        <v>2583</v>
      </c>
      <c r="K20" s="17"/>
      <c r="L20" s="17"/>
      <c r="M20" s="17"/>
      <c r="N20" s="17"/>
      <c r="O20" s="17"/>
      <c r="P20" s="21"/>
      <c r="Q20" s="17"/>
      <c r="R20" s="17"/>
      <c r="S20" s="17"/>
      <c r="T20" s="17"/>
      <c r="U20" s="17"/>
      <c r="V20" s="17"/>
      <c r="W20" s="17"/>
      <c r="X20" s="17"/>
      <c r="Y20" s="22" t="s">
        <v>399</v>
      </c>
    </row>
    <row r="21" spans="1:26" ht="23.1" customHeight="1" x14ac:dyDescent="0.5">
      <c r="A21" s="17">
        <v>7</v>
      </c>
      <c r="B21" s="17" t="s">
        <v>392</v>
      </c>
      <c r="C21" s="17">
        <v>19226</v>
      </c>
      <c r="D21" s="17">
        <v>47</v>
      </c>
      <c r="E21" s="17">
        <v>1725</v>
      </c>
      <c r="F21" s="19"/>
      <c r="G21" s="17">
        <v>12</v>
      </c>
      <c r="H21" s="17">
        <v>3</v>
      </c>
      <c r="I21" s="17">
        <v>53</v>
      </c>
      <c r="J21" s="20">
        <f t="shared" si="0"/>
        <v>5153</v>
      </c>
      <c r="K21" s="17"/>
      <c r="L21" s="17"/>
      <c r="M21" s="17"/>
      <c r="N21" s="17"/>
      <c r="O21" s="17">
        <v>5</v>
      </c>
      <c r="P21" s="21" t="s">
        <v>400</v>
      </c>
      <c r="Q21" s="17" t="s">
        <v>136</v>
      </c>
      <c r="R21" s="17" t="s">
        <v>45</v>
      </c>
      <c r="S21" s="17"/>
      <c r="T21" s="17"/>
      <c r="U21" s="17"/>
      <c r="V21" s="17"/>
      <c r="W21" s="17"/>
      <c r="X21" s="17"/>
      <c r="Y21" s="22" t="s">
        <v>401</v>
      </c>
    </row>
    <row r="22" spans="1:26" ht="23.1" customHeight="1" x14ac:dyDescent="0.5">
      <c r="A22" s="17">
        <v>8</v>
      </c>
      <c r="B22" s="17" t="s">
        <v>402</v>
      </c>
      <c r="C22" s="17">
        <v>1523</v>
      </c>
      <c r="D22" s="17">
        <v>36</v>
      </c>
      <c r="E22" s="17">
        <v>23</v>
      </c>
      <c r="F22" s="19"/>
      <c r="G22" s="17">
        <v>39</v>
      </c>
      <c r="H22" s="17">
        <v>1</v>
      </c>
      <c r="I22" s="17">
        <v>13</v>
      </c>
      <c r="J22" s="20">
        <f t="shared" si="0"/>
        <v>15713</v>
      </c>
      <c r="K22" s="17"/>
      <c r="L22" s="17"/>
      <c r="M22" s="17"/>
      <c r="N22" s="17"/>
      <c r="O22" s="17"/>
      <c r="P22" s="21"/>
      <c r="Q22" s="17"/>
      <c r="R22" s="17"/>
      <c r="S22" s="17"/>
      <c r="T22" s="17"/>
      <c r="U22" s="17"/>
      <c r="V22" s="17"/>
      <c r="W22" s="17"/>
      <c r="X22" s="17"/>
      <c r="Y22" s="22" t="s">
        <v>403</v>
      </c>
    </row>
    <row r="23" spans="1:26" ht="23.1" customHeight="1" x14ac:dyDescent="0.5">
      <c r="A23" s="17">
        <v>9</v>
      </c>
      <c r="B23" s="17" t="s">
        <v>392</v>
      </c>
      <c r="C23" s="17">
        <v>38905</v>
      </c>
      <c r="D23" s="17">
        <v>248</v>
      </c>
      <c r="E23" s="17">
        <v>2902</v>
      </c>
      <c r="F23" s="19"/>
      <c r="G23" s="17">
        <v>10</v>
      </c>
      <c r="H23" s="17"/>
      <c r="I23" s="17"/>
      <c r="J23" s="20">
        <f t="shared" si="0"/>
        <v>4000</v>
      </c>
      <c r="K23" s="17"/>
      <c r="L23" s="17"/>
      <c r="M23" s="17"/>
      <c r="N23" s="17"/>
      <c r="O23" s="17"/>
      <c r="P23" s="21"/>
      <c r="Q23" s="17"/>
      <c r="R23" s="17"/>
      <c r="S23" s="17"/>
      <c r="T23" s="17"/>
      <c r="U23" s="17"/>
      <c r="V23" s="17"/>
      <c r="W23" s="17"/>
      <c r="X23" s="17"/>
      <c r="Y23" s="22" t="s">
        <v>404</v>
      </c>
    </row>
    <row r="24" spans="1:26" ht="23.1" customHeight="1" x14ac:dyDescent="0.5">
      <c r="A24" s="90">
        <v>10</v>
      </c>
      <c r="B24" s="71" t="s">
        <v>402</v>
      </c>
      <c r="C24" s="90">
        <v>1111</v>
      </c>
      <c r="D24" s="90">
        <v>70</v>
      </c>
      <c r="E24" s="90">
        <v>11</v>
      </c>
      <c r="F24" s="253"/>
      <c r="G24" s="90">
        <v>6</v>
      </c>
      <c r="H24" s="90">
        <v>1</v>
      </c>
      <c r="I24" s="90">
        <v>90</v>
      </c>
      <c r="J24" s="72">
        <f t="shared" si="0"/>
        <v>2590</v>
      </c>
      <c r="K24" s="90"/>
      <c r="L24" s="90"/>
      <c r="M24" s="90"/>
      <c r="N24" s="90"/>
      <c r="O24" s="90"/>
      <c r="P24" s="92"/>
      <c r="Q24" s="90"/>
      <c r="R24" s="90"/>
      <c r="S24" s="90"/>
      <c r="T24" s="90"/>
      <c r="U24" s="90"/>
      <c r="V24" s="90"/>
      <c r="W24" s="90"/>
      <c r="X24" s="90"/>
      <c r="Y24" s="93" t="s">
        <v>405</v>
      </c>
    </row>
    <row r="25" spans="1:26" ht="23.1" customHeight="1" x14ac:dyDescent="0.5">
      <c r="A25" s="90"/>
      <c r="B25" s="71" t="s">
        <v>392</v>
      </c>
      <c r="C25" s="90">
        <v>19224</v>
      </c>
      <c r="D25" s="90">
        <v>32</v>
      </c>
      <c r="E25" s="90">
        <v>1723</v>
      </c>
      <c r="F25" s="253"/>
      <c r="G25" s="90">
        <v>27</v>
      </c>
      <c r="H25" s="90">
        <v>3</v>
      </c>
      <c r="I25" s="90">
        <v>50</v>
      </c>
      <c r="J25" s="72">
        <f t="shared" si="0"/>
        <v>11150</v>
      </c>
      <c r="K25" s="90"/>
      <c r="L25" s="90"/>
      <c r="M25" s="90"/>
      <c r="N25" s="90"/>
      <c r="O25" s="90"/>
      <c r="P25" s="92"/>
      <c r="Q25" s="90"/>
      <c r="R25" s="90"/>
      <c r="S25" s="90"/>
      <c r="T25" s="90"/>
      <c r="U25" s="90"/>
      <c r="V25" s="90"/>
      <c r="W25" s="90"/>
      <c r="X25" s="90"/>
      <c r="Y25" s="93"/>
    </row>
    <row r="26" spans="1:26" ht="23.1" customHeight="1" x14ac:dyDescent="0.5">
      <c r="A26" s="90"/>
      <c r="B26" s="71" t="s">
        <v>402</v>
      </c>
      <c r="C26" s="90">
        <v>1089</v>
      </c>
      <c r="D26" s="90">
        <v>46</v>
      </c>
      <c r="E26" s="90">
        <v>39</v>
      </c>
      <c r="F26" s="253"/>
      <c r="G26" s="90"/>
      <c r="H26" s="90">
        <v>3</v>
      </c>
      <c r="I26" s="90">
        <v>60</v>
      </c>
      <c r="J26" s="72"/>
      <c r="K26" s="90">
        <v>360</v>
      </c>
      <c r="L26" s="90"/>
      <c r="M26" s="90"/>
      <c r="N26" s="90"/>
      <c r="O26" s="90">
        <v>6</v>
      </c>
      <c r="P26" s="92" t="s">
        <v>406</v>
      </c>
      <c r="Q26" s="71" t="s">
        <v>136</v>
      </c>
      <c r="R26" s="71" t="s">
        <v>45</v>
      </c>
      <c r="S26" s="90"/>
      <c r="T26" s="90"/>
      <c r="U26" s="90"/>
      <c r="V26" s="90"/>
      <c r="W26" s="90"/>
      <c r="X26" s="90"/>
      <c r="Y26" s="93"/>
    </row>
    <row r="27" spans="1:26" ht="23.1" customHeight="1" x14ac:dyDescent="0.5">
      <c r="A27" s="90">
        <v>11</v>
      </c>
      <c r="B27" s="71" t="s">
        <v>392</v>
      </c>
      <c r="C27" s="90">
        <v>40755</v>
      </c>
      <c r="D27" s="90">
        <v>404</v>
      </c>
      <c r="E27" s="90">
        <v>3745</v>
      </c>
      <c r="F27" s="253"/>
      <c r="G27" s="90">
        <v>5</v>
      </c>
      <c r="H27" s="90">
        <v>3</v>
      </c>
      <c r="I27" s="90">
        <v>1</v>
      </c>
      <c r="J27" s="72">
        <f t="shared" si="0"/>
        <v>2301</v>
      </c>
      <c r="K27" s="90"/>
      <c r="L27" s="90"/>
      <c r="M27" s="90"/>
      <c r="N27" s="90"/>
      <c r="O27" s="90"/>
      <c r="P27" s="92"/>
      <c r="Q27" s="90"/>
      <c r="R27" s="90"/>
      <c r="S27" s="90"/>
      <c r="T27" s="90"/>
      <c r="U27" s="90"/>
      <c r="V27" s="90"/>
      <c r="W27" s="90"/>
      <c r="X27" s="90"/>
      <c r="Y27" s="93" t="s">
        <v>407</v>
      </c>
      <c r="Z27" s="74"/>
    </row>
    <row r="28" spans="1:26" ht="23.1" customHeight="1" x14ac:dyDescent="0.5">
      <c r="A28" s="90"/>
      <c r="B28" s="71" t="s">
        <v>392</v>
      </c>
      <c r="C28" s="90">
        <v>40516</v>
      </c>
      <c r="D28" s="90">
        <v>33</v>
      </c>
      <c r="E28" s="90">
        <v>3612</v>
      </c>
      <c r="F28" s="253"/>
      <c r="G28" s="90"/>
      <c r="H28" s="90"/>
      <c r="I28" s="90">
        <v>70</v>
      </c>
      <c r="J28" s="72"/>
      <c r="K28" s="90">
        <v>70</v>
      </c>
      <c r="L28" s="90"/>
      <c r="M28" s="90"/>
      <c r="N28" s="90"/>
      <c r="O28" s="90">
        <v>7</v>
      </c>
      <c r="P28" s="92" t="s">
        <v>408</v>
      </c>
      <c r="Q28" s="71" t="s">
        <v>136</v>
      </c>
      <c r="R28" s="71" t="s">
        <v>45</v>
      </c>
      <c r="S28" s="90"/>
      <c r="T28" s="90"/>
      <c r="U28" s="90"/>
      <c r="V28" s="90"/>
      <c r="W28" s="90"/>
      <c r="X28" s="90"/>
      <c r="Y28" s="93"/>
      <c r="Z28" s="74"/>
    </row>
    <row r="29" spans="1:26" ht="23.1" customHeight="1" x14ac:dyDescent="0.5">
      <c r="A29" s="71"/>
      <c r="B29" s="71" t="s">
        <v>402</v>
      </c>
      <c r="C29" s="71">
        <v>2418</v>
      </c>
      <c r="D29" s="71">
        <v>18</v>
      </c>
      <c r="E29" s="71">
        <v>18</v>
      </c>
      <c r="F29" s="253"/>
      <c r="G29" s="71">
        <v>16</v>
      </c>
      <c r="H29" s="71"/>
      <c r="I29" s="71">
        <v>25</v>
      </c>
      <c r="J29" s="72">
        <f t="shared" si="0"/>
        <v>6425</v>
      </c>
      <c r="K29" s="71"/>
      <c r="L29" s="71"/>
      <c r="M29" s="71"/>
      <c r="N29" s="71"/>
      <c r="O29" s="71"/>
      <c r="P29" s="73"/>
      <c r="Q29" s="71"/>
      <c r="R29" s="71"/>
      <c r="S29" s="71"/>
      <c r="T29" s="71"/>
      <c r="U29" s="71"/>
      <c r="V29" s="71"/>
      <c r="W29" s="71"/>
      <c r="X29" s="71"/>
      <c r="Y29" s="254"/>
      <c r="Z29" s="74"/>
    </row>
    <row r="30" spans="1:26" ht="23.1" customHeight="1" x14ac:dyDescent="0.5">
      <c r="A30" s="255">
        <v>12</v>
      </c>
      <c r="B30" s="71" t="s">
        <v>392</v>
      </c>
      <c r="C30" s="255">
        <v>15512</v>
      </c>
      <c r="D30" s="255">
        <v>109</v>
      </c>
      <c r="E30" s="255">
        <v>1276</v>
      </c>
      <c r="F30" s="253"/>
      <c r="G30" s="255">
        <v>15</v>
      </c>
      <c r="H30" s="255">
        <v>3</v>
      </c>
      <c r="I30" s="255">
        <v>11</v>
      </c>
      <c r="J30" s="72">
        <f t="shared" si="0"/>
        <v>6311</v>
      </c>
      <c r="K30" s="256"/>
      <c r="L30" s="256"/>
      <c r="M30" s="256"/>
      <c r="N30" s="256"/>
      <c r="O30" s="255"/>
      <c r="P30" s="257"/>
      <c r="Q30" s="255"/>
      <c r="R30" s="255"/>
      <c r="S30" s="255"/>
      <c r="T30" s="255"/>
      <c r="U30" s="255"/>
      <c r="V30" s="255"/>
      <c r="W30" s="255"/>
      <c r="X30" s="255"/>
      <c r="Y30" s="258" t="s">
        <v>409</v>
      </c>
    </row>
    <row r="31" spans="1:26" ht="23.1" customHeight="1" x14ac:dyDescent="0.5">
      <c r="A31" s="71">
        <v>13</v>
      </c>
      <c r="B31" s="108" t="s">
        <v>392</v>
      </c>
      <c r="C31" s="108">
        <v>15168</v>
      </c>
      <c r="D31" s="108">
        <v>15</v>
      </c>
      <c r="E31" s="108">
        <v>1235</v>
      </c>
      <c r="F31" s="259"/>
      <c r="G31" s="108">
        <v>6</v>
      </c>
      <c r="H31" s="108">
        <v>1</v>
      </c>
      <c r="I31" s="108">
        <v>89</v>
      </c>
      <c r="J31" s="260">
        <f t="shared" si="0"/>
        <v>2589</v>
      </c>
      <c r="K31" s="260"/>
      <c r="L31" s="260"/>
      <c r="M31" s="260"/>
      <c r="N31" s="260"/>
      <c r="O31" s="108"/>
      <c r="P31" s="261"/>
      <c r="Q31" s="108"/>
      <c r="R31" s="108"/>
      <c r="S31" s="108"/>
      <c r="T31" s="108"/>
      <c r="U31" s="108"/>
      <c r="V31" s="108"/>
      <c r="W31" s="108"/>
      <c r="X31" s="108"/>
      <c r="Y31" s="262" t="s">
        <v>410</v>
      </c>
    </row>
    <row r="32" spans="1:26" ht="23.1" customHeight="1" x14ac:dyDescent="0.5">
      <c r="A32" s="71"/>
      <c r="B32" s="108" t="s">
        <v>392</v>
      </c>
      <c r="C32" s="108">
        <v>19222</v>
      </c>
      <c r="D32" s="108">
        <v>34</v>
      </c>
      <c r="E32" s="108">
        <v>1721</v>
      </c>
      <c r="F32" s="259"/>
      <c r="G32" s="108">
        <v>8</v>
      </c>
      <c r="H32" s="108">
        <v>1</v>
      </c>
      <c r="I32" s="108">
        <v>6</v>
      </c>
      <c r="J32" s="260">
        <f t="shared" si="0"/>
        <v>3306</v>
      </c>
      <c r="K32" s="260"/>
      <c r="L32" s="260"/>
      <c r="M32" s="260"/>
      <c r="N32" s="260"/>
      <c r="O32" s="108"/>
      <c r="P32" s="261"/>
      <c r="Q32" s="108"/>
      <c r="R32" s="108"/>
      <c r="S32" s="108"/>
      <c r="T32" s="108"/>
      <c r="U32" s="108"/>
      <c r="V32" s="108"/>
      <c r="W32" s="108"/>
      <c r="X32" s="108"/>
      <c r="Y32" s="262"/>
      <c r="Z32" s="9" t="s">
        <v>1180</v>
      </c>
    </row>
    <row r="33" spans="1:26" ht="23.1" customHeight="1" x14ac:dyDescent="0.5">
      <c r="A33" s="71"/>
      <c r="B33" s="108" t="s">
        <v>123</v>
      </c>
      <c r="C33" s="108">
        <v>44652</v>
      </c>
      <c r="D33" s="108">
        <v>394</v>
      </c>
      <c r="E33" s="108">
        <v>4205</v>
      </c>
      <c r="F33" s="259"/>
      <c r="G33" s="108">
        <v>5</v>
      </c>
      <c r="H33" s="108">
        <v>0</v>
      </c>
      <c r="I33" s="108">
        <v>0</v>
      </c>
      <c r="J33" s="260">
        <f t="shared" si="0"/>
        <v>2000</v>
      </c>
      <c r="K33" s="260"/>
      <c r="L33" s="260"/>
      <c r="M33" s="260"/>
      <c r="N33" s="260"/>
      <c r="O33" s="108"/>
      <c r="P33" s="261"/>
      <c r="Q33" s="108"/>
      <c r="R33" s="108"/>
      <c r="S33" s="108"/>
      <c r="T33" s="108"/>
      <c r="U33" s="108"/>
      <c r="V33" s="108"/>
      <c r="W33" s="108"/>
      <c r="X33" s="108"/>
      <c r="Y33" s="262"/>
      <c r="Z33" s="9" t="s">
        <v>1180</v>
      </c>
    </row>
    <row r="34" spans="1:26" ht="23.1" customHeight="1" x14ac:dyDescent="0.5">
      <c r="A34" s="71"/>
      <c r="B34" s="108" t="s">
        <v>392</v>
      </c>
      <c r="C34" s="108">
        <v>15167</v>
      </c>
      <c r="D34" s="108">
        <v>14</v>
      </c>
      <c r="E34" s="108">
        <v>1634</v>
      </c>
      <c r="F34" s="259"/>
      <c r="G34" s="108">
        <v>4</v>
      </c>
      <c r="H34" s="108"/>
      <c r="I34" s="108">
        <v>85</v>
      </c>
      <c r="J34" s="260">
        <f t="shared" si="0"/>
        <v>1685</v>
      </c>
      <c r="K34" s="260"/>
      <c r="L34" s="260"/>
      <c r="M34" s="260"/>
      <c r="N34" s="260"/>
      <c r="O34" s="108"/>
      <c r="P34" s="261"/>
      <c r="Q34" s="108"/>
      <c r="R34" s="108"/>
      <c r="S34" s="108"/>
      <c r="T34" s="108"/>
      <c r="U34" s="108"/>
      <c r="V34" s="108"/>
      <c r="W34" s="108"/>
      <c r="X34" s="108"/>
      <c r="Y34" s="262"/>
      <c r="Z34" s="9" t="s">
        <v>1181</v>
      </c>
    </row>
    <row r="35" spans="1:26" ht="23.1" customHeight="1" x14ac:dyDescent="0.5">
      <c r="A35" s="71"/>
      <c r="B35" s="108" t="s">
        <v>123</v>
      </c>
      <c r="C35" s="108">
        <v>15166</v>
      </c>
      <c r="D35" s="108">
        <v>13</v>
      </c>
      <c r="E35" s="108">
        <v>1233</v>
      </c>
      <c r="F35" s="259"/>
      <c r="G35" s="108">
        <v>1</v>
      </c>
      <c r="H35" s="108">
        <v>0</v>
      </c>
      <c r="I35" s="108">
        <v>15</v>
      </c>
      <c r="J35" s="260"/>
      <c r="K35" s="260"/>
      <c r="L35" s="260"/>
      <c r="M35" s="260"/>
      <c r="N35" s="260"/>
      <c r="O35" s="108"/>
      <c r="P35" s="261"/>
      <c r="Q35" s="108"/>
      <c r="R35" s="108"/>
      <c r="S35" s="108"/>
      <c r="T35" s="108"/>
      <c r="U35" s="108"/>
      <c r="V35" s="108"/>
      <c r="W35" s="108"/>
      <c r="X35" s="108"/>
      <c r="Y35" s="262"/>
      <c r="Z35" s="9" t="s">
        <v>1181</v>
      </c>
    </row>
    <row r="36" spans="1:26" ht="23.1" customHeight="1" x14ac:dyDescent="0.5">
      <c r="A36" s="71"/>
      <c r="B36" s="108" t="s">
        <v>392</v>
      </c>
      <c r="C36" s="108">
        <v>3482</v>
      </c>
      <c r="D36" s="108">
        <v>7</v>
      </c>
      <c r="E36" s="108">
        <v>371</v>
      </c>
      <c r="F36" s="259"/>
      <c r="G36" s="108">
        <v>1</v>
      </c>
      <c r="H36" s="108"/>
      <c r="I36" s="108">
        <v>63</v>
      </c>
      <c r="J36" s="260"/>
      <c r="K36" s="108">
        <v>463</v>
      </c>
      <c r="L36" s="108"/>
      <c r="M36" s="108"/>
      <c r="N36" s="108"/>
      <c r="O36" s="108">
        <v>8</v>
      </c>
      <c r="P36" s="261" t="s">
        <v>411</v>
      </c>
      <c r="Q36" s="108" t="s">
        <v>136</v>
      </c>
      <c r="R36" s="108" t="s">
        <v>45</v>
      </c>
      <c r="S36" s="108"/>
      <c r="T36" s="108"/>
      <c r="U36" s="108"/>
      <c r="V36" s="108"/>
      <c r="W36" s="108"/>
      <c r="X36" s="108"/>
      <c r="Y36" s="262"/>
      <c r="Z36" s="9" t="s">
        <v>1149</v>
      </c>
    </row>
    <row r="37" spans="1:26" ht="23.1" customHeight="1" x14ac:dyDescent="0.5">
      <c r="A37" s="71"/>
      <c r="B37" s="108" t="s">
        <v>123</v>
      </c>
      <c r="C37" s="108">
        <v>40524</v>
      </c>
      <c r="D37" s="108">
        <v>41</v>
      </c>
      <c r="E37" s="108">
        <v>3620</v>
      </c>
      <c r="F37" s="259"/>
      <c r="G37" s="108">
        <v>0</v>
      </c>
      <c r="H37" s="108">
        <v>0</v>
      </c>
      <c r="I37" s="108">
        <v>79</v>
      </c>
      <c r="J37" s="260"/>
      <c r="K37" s="108"/>
      <c r="L37" s="108"/>
      <c r="M37" s="108"/>
      <c r="N37" s="108"/>
      <c r="O37" s="108"/>
      <c r="P37" s="261"/>
      <c r="Q37" s="108" t="s">
        <v>136</v>
      </c>
      <c r="R37" s="108" t="s">
        <v>45</v>
      </c>
      <c r="S37" s="108"/>
      <c r="T37" s="108"/>
      <c r="U37" s="108"/>
      <c r="V37" s="108"/>
      <c r="W37" s="108"/>
      <c r="X37" s="108"/>
      <c r="Y37" s="262"/>
      <c r="Z37" s="9" t="s">
        <v>1182</v>
      </c>
    </row>
    <row r="38" spans="1:26" ht="23.1" customHeight="1" x14ac:dyDescent="0.5">
      <c r="A38" s="71">
        <v>14</v>
      </c>
      <c r="B38" s="71" t="s">
        <v>392</v>
      </c>
      <c r="C38" s="71">
        <v>40569</v>
      </c>
      <c r="D38" s="71">
        <v>126</v>
      </c>
      <c r="E38" s="71">
        <v>3665</v>
      </c>
      <c r="F38" s="253"/>
      <c r="G38" s="71">
        <v>31</v>
      </c>
      <c r="H38" s="71">
        <v>3</v>
      </c>
      <c r="I38" s="71">
        <v>55</v>
      </c>
      <c r="J38" s="72">
        <f t="shared" si="0"/>
        <v>12755</v>
      </c>
      <c r="K38" s="71"/>
      <c r="L38" s="71"/>
      <c r="M38" s="71"/>
      <c r="N38" s="71"/>
      <c r="O38" s="71"/>
      <c r="P38" s="73"/>
      <c r="Q38" s="71"/>
      <c r="R38" s="71"/>
      <c r="S38" s="71"/>
      <c r="T38" s="71"/>
      <c r="U38" s="71"/>
      <c r="V38" s="71"/>
      <c r="W38" s="71"/>
      <c r="X38" s="71"/>
      <c r="Y38" s="254" t="s">
        <v>412</v>
      </c>
    </row>
    <row r="39" spans="1:26" ht="23.1" customHeight="1" x14ac:dyDescent="0.5">
      <c r="A39" s="71">
        <v>15</v>
      </c>
      <c r="B39" s="71" t="s">
        <v>392</v>
      </c>
      <c r="C39" s="71">
        <v>19216</v>
      </c>
      <c r="D39" s="71">
        <v>27</v>
      </c>
      <c r="E39" s="71">
        <v>1715</v>
      </c>
      <c r="F39" s="253"/>
      <c r="G39" s="71">
        <v>12</v>
      </c>
      <c r="H39" s="71"/>
      <c r="I39" s="71">
        <v>10</v>
      </c>
      <c r="J39" s="72">
        <f t="shared" si="0"/>
        <v>4810</v>
      </c>
      <c r="K39" s="71"/>
      <c r="L39" s="71"/>
      <c r="M39" s="71"/>
      <c r="N39" s="71"/>
      <c r="O39" s="71"/>
      <c r="P39" s="73"/>
      <c r="Q39" s="71"/>
      <c r="R39" s="71"/>
      <c r="S39" s="71"/>
      <c r="T39" s="71"/>
      <c r="U39" s="71"/>
      <c r="V39" s="71"/>
      <c r="W39" s="71"/>
      <c r="X39" s="71"/>
      <c r="Y39" s="254" t="s">
        <v>413</v>
      </c>
    </row>
    <row r="40" spans="1:26" ht="23.1" customHeight="1" x14ac:dyDescent="0.5">
      <c r="A40" s="71"/>
      <c r="B40" s="71" t="s">
        <v>392</v>
      </c>
      <c r="C40" s="71">
        <v>48058</v>
      </c>
      <c r="D40" s="71">
        <v>177</v>
      </c>
      <c r="E40" s="71">
        <v>4861</v>
      </c>
      <c r="F40" s="253"/>
      <c r="G40" s="71">
        <v>14</v>
      </c>
      <c r="H40" s="71">
        <v>1</v>
      </c>
      <c r="I40" s="71">
        <v>13</v>
      </c>
      <c r="J40" s="72">
        <f t="shared" si="0"/>
        <v>5713</v>
      </c>
      <c r="K40" s="71"/>
      <c r="L40" s="71"/>
      <c r="M40" s="71"/>
      <c r="N40" s="71"/>
      <c r="O40" s="71"/>
      <c r="P40" s="73"/>
      <c r="Q40" s="71"/>
      <c r="R40" s="71"/>
      <c r="S40" s="71"/>
      <c r="T40" s="71"/>
      <c r="U40" s="71"/>
      <c r="V40" s="71"/>
      <c r="W40" s="71"/>
      <c r="X40" s="71"/>
      <c r="Y40" s="254"/>
    </row>
    <row r="41" spans="1:26" ht="23.1" customHeight="1" x14ac:dyDescent="0.5">
      <c r="A41" s="71">
        <v>16</v>
      </c>
      <c r="B41" s="71" t="s">
        <v>392</v>
      </c>
      <c r="C41" s="71">
        <v>19229</v>
      </c>
      <c r="D41" s="71">
        <v>50</v>
      </c>
      <c r="E41" s="71">
        <v>1728</v>
      </c>
      <c r="F41" s="253"/>
      <c r="G41" s="71">
        <v>10</v>
      </c>
      <c r="H41" s="71"/>
      <c r="I41" s="71"/>
      <c r="J41" s="72">
        <f t="shared" si="0"/>
        <v>4000</v>
      </c>
      <c r="K41" s="71"/>
      <c r="L41" s="71"/>
      <c r="M41" s="71"/>
      <c r="N41" s="71"/>
      <c r="O41" s="71"/>
      <c r="P41" s="73"/>
      <c r="Q41" s="71"/>
      <c r="R41" s="71"/>
      <c r="S41" s="71"/>
      <c r="T41" s="71"/>
      <c r="U41" s="71"/>
      <c r="V41" s="71"/>
      <c r="W41" s="71"/>
      <c r="X41" s="71"/>
      <c r="Y41" s="254"/>
    </row>
    <row r="42" spans="1:26" ht="23.1" customHeight="1" x14ac:dyDescent="0.5">
      <c r="A42" s="71"/>
      <c r="B42" s="71" t="s">
        <v>392</v>
      </c>
      <c r="C42" s="71">
        <v>24834</v>
      </c>
      <c r="D42" s="71">
        <v>21</v>
      </c>
      <c r="E42" s="71">
        <v>696</v>
      </c>
      <c r="F42" s="253"/>
      <c r="G42" s="71">
        <v>1</v>
      </c>
      <c r="H42" s="71">
        <v>6</v>
      </c>
      <c r="I42" s="71"/>
      <c r="J42" s="72"/>
      <c r="K42" s="71">
        <v>106</v>
      </c>
      <c r="L42" s="71"/>
      <c r="M42" s="71"/>
      <c r="N42" s="71"/>
      <c r="O42" s="71">
        <v>9</v>
      </c>
      <c r="P42" s="73" t="s">
        <v>414</v>
      </c>
      <c r="Q42" s="71" t="s">
        <v>136</v>
      </c>
      <c r="R42" s="71" t="s">
        <v>45</v>
      </c>
      <c r="S42" s="71"/>
      <c r="T42" s="71"/>
      <c r="U42" s="71"/>
      <c r="V42" s="71"/>
      <c r="W42" s="71"/>
      <c r="X42" s="71"/>
      <c r="Y42" s="254" t="s">
        <v>415</v>
      </c>
    </row>
    <row r="43" spans="1:26" ht="23.1" customHeight="1" x14ac:dyDescent="0.5">
      <c r="A43" s="71">
        <v>17</v>
      </c>
      <c r="B43" s="71" t="s">
        <v>392</v>
      </c>
      <c r="C43" s="71">
        <v>19228</v>
      </c>
      <c r="D43" s="71">
        <v>49</v>
      </c>
      <c r="E43" s="71">
        <v>1727</v>
      </c>
      <c r="F43" s="253"/>
      <c r="G43" s="71">
        <v>6</v>
      </c>
      <c r="H43" s="71">
        <v>2</v>
      </c>
      <c r="I43" s="71">
        <v>10</v>
      </c>
      <c r="J43" s="72">
        <f>G43*400+H43*100+I43</f>
        <v>2610</v>
      </c>
      <c r="K43" s="71"/>
      <c r="L43" s="71"/>
      <c r="M43" s="71"/>
      <c r="N43" s="71"/>
      <c r="O43" s="71">
        <v>10</v>
      </c>
      <c r="P43" s="73" t="s">
        <v>252</v>
      </c>
      <c r="Q43" s="71" t="s">
        <v>136</v>
      </c>
      <c r="R43" s="71" t="s">
        <v>45</v>
      </c>
      <c r="S43" s="71"/>
      <c r="T43" s="71"/>
      <c r="U43" s="71"/>
      <c r="V43" s="71"/>
      <c r="W43" s="71"/>
      <c r="X43" s="71"/>
      <c r="Y43" s="254" t="s">
        <v>416</v>
      </c>
    </row>
    <row r="44" spans="1:26" ht="23.1" customHeight="1" x14ac:dyDescent="0.5">
      <c r="A44" s="71">
        <v>18</v>
      </c>
      <c r="B44" s="71" t="s">
        <v>392</v>
      </c>
      <c r="C44" s="71">
        <v>16239</v>
      </c>
      <c r="D44" s="71">
        <v>9</v>
      </c>
      <c r="E44" s="71">
        <v>1293</v>
      </c>
      <c r="F44" s="253"/>
      <c r="G44" s="71">
        <v>6</v>
      </c>
      <c r="H44" s="71"/>
      <c r="I44" s="71">
        <v>20</v>
      </c>
      <c r="J44" s="72">
        <f t="shared" si="0"/>
        <v>2420</v>
      </c>
      <c r="K44" s="71"/>
      <c r="L44" s="71"/>
      <c r="M44" s="71"/>
      <c r="N44" s="71"/>
      <c r="O44" s="71">
        <v>11</v>
      </c>
      <c r="P44" s="73" t="s">
        <v>261</v>
      </c>
      <c r="Q44" s="71" t="s">
        <v>136</v>
      </c>
      <c r="R44" s="71" t="s">
        <v>45</v>
      </c>
      <c r="S44" s="71"/>
      <c r="T44" s="71"/>
      <c r="U44" s="71"/>
      <c r="V44" s="71"/>
      <c r="W44" s="71"/>
      <c r="X44" s="71"/>
      <c r="Y44" s="254" t="s">
        <v>417</v>
      </c>
    </row>
    <row r="45" spans="1:26" ht="23.1" customHeight="1" x14ac:dyDescent="0.5">
      <c r="A45" s="71">
        <v>19</v>
      </c>
      <c r="B45" s="71" t="s">
        <v>392</v>
      </c>
      <c r="C45" s="71">
        <v>24693</v>
      </c>
      <c r="D45" s="71">
        <v>19</v>
      </c>
      <c r="E45" s="71">
        <v>673</v>
      </c>
      <c r="F45" s="253"/>
      <c r="G45" s="71"/>
      <c r="H45" s="71">
        <v>1</v>
      </c>
      <c r="I45" s="71"/>
      <c r="J45" s="72"/>
      <c r="K45" s="71">
        <v>100</v>
      </c>
      <c r="L45" s="71"/>
      <c r="M45" s="71"/>
      <c r="N45" s="71"/>
      <c r="O45" s="71">
        <v>12</v>
      </c>
      <c r="P45" s="73" t="s">
        <v>418</v>
      </c>
      <c r="Q45" s="71" t="s">
        <v>136</v>
      </c>
      <c r="R45" s="71" t="s">
        <v>45</v>
      </c>
      <c r="S45" s="71"/>
      <c r="T45" s="71"/>
      <c r="U45" s="71"/>
      <c r="V45" s="71"/>
      <c r="W45" s="71"/>
      <c r="X45" s="71"/>
      <c r="Y45" s="254" t="s">
        <v>419</v>
      </c>
    </row>
    <row r="46" spans="1:26" ht="23.1" customHeight="1" x14ac:dyDescent="0.5">
      <c r="A46" s="90"/>
      <c r="B46" s="71" t="s">
        <v>392</v>
      </c>
      <c r="C46" s="90">
        <v>40588</v>
      </c>
      <c r="D46" s="90">
        <v>150</v>
      </c>
      <c r="E46" s="90">
        <v>3684</v>
      </c>
      <c r="F46" s="253"/>
      <c r="G46" s="90">
        <v>10</v>
      </c>
      <c r="H46" s="90"/>
      <c r="I46" s="90">
        <v>11</v>
      </c>
      <c r="J46" s="72">
        <f t="shared" si="0"/>
        <v>4011</v>
      </c>
      <c r="K46" s="90"/>
      <c r="L46" s="90"/>
      <c r="M46" s="90"/>
      <c r="N46" s="90"/>
      <c r="O46" s="90"/>
      <c r="P46" s="92"/>
      <c r="Q46" s="90"/>
      <c r="R46" s="90"/>
      <c r="S46" s="90"/>
      <c r="T46" s="90"/>
      <c r="U46" s="90"/>
      <c r="V46" s="90"/>
      <c r="W46" s="90"/>
      <c r="X46" s="90"/>
      <c r="Y46" s="93"/>
    </row>
    <row r="47" spans="1:26" ht="23.1" customHeight="1" x14ac:dyDescent="0.5">
      <c r="A47" s="90"/>
      <c r="B47" s="71" t="s">
        <v>392</v>
      </c>
      <c r="C47" s="90">
        <v>18050</v>
      </c>
      <c r="D47" s="90">
        <v>94</v>
      </c>
      <c r="E47" s="90">
        <v>1537</v>
      </c>
      <c r="F47" s="253"/>
      <c r="G47" s="90">
        <v>7</v>
      </c>
      <c r="H47" s="90">
        <v>2</v>
      </c>
      <c r="I47" s="90">
        <v>30</v>
      </c>
      <c r="J47" s="72">
        <f t="shared" si="0"/>
        <v>3030</v>
      </c>
      <c r="K47" s="90"/>
      <c r="L47" s="90"/>
      <c r="M47" s="90"/>
      <c r="N47" s="90"/>
      <c r="O47" s="90"/>
      <c r="P47" s="92"/>
      <c r="Q47" s="71"/>
      <c r="R47" s="71"/>
      <c r="S47" s="90"/>
      <c r="T47" s="90"/>
      <c r="U47" s="90"/>
      <c r="V47" s="90"/>
      <c r="W47" s="90"/>
      <c r="X47" s="90"/>
      <c r="Y47" s="93"/>
    </row>
    <row r="48" spans="1:26" ht="23.1" customHeight="1" x14ac:dyDescent="0.5">
      <c r="A48" s="90">
        <v>20</v>
      </c>
      <c r="B48" s="71" t="s">
        <v>392</v>
      </c>
      <c r="C48" s="90">
        <v>2452</v>
      </c>
      <c r="D48" s="90">
        <v>53</v>
      </c>
      <c r="E48" s="90">
        <v>2</v>
      </c>
      <c r="F48" s="253"/>
      <c r="G48" s="90">
        <v>17</v>
      </c>
      <c r="H48" s="90">
        <v>1</v>
      </c>
      <c r="I48" s="90"/>
      <c r="J48" s="72">
        <f t="shared" si="0"/>
        <v>6900</v>
      </c>
      <c r="K48" s="90"/>
      <c r="L48" s="90"/>
      <c r="M48" s="90"/>
      <c r="N48" s="90"/>
      <c r="O48" s="90">
        <v>13</v>
      </c>
      <c r="P48" s="92" t="s">
        <v>420</v>
      </c>
      <c r="Q48" s="71" t="s">
        <v>136</v>
      </c>
      <c r="R48" s="71" t="s">
        <v>45</v>
      </c>
      <c r="S48" s="90"/>
      <c r="T48" s="90"/>
      <c r="U48" s="90"/>
      <c r="V48" s="90"/>
      <c r="W48" s="90"/>
      <c r="X48" s="90"/>
      <c r="Y48" s="93" t="s">
        <v>421</v>
      </c>
    </row>
    <row r="49" spans="1:25" ht="23.1" customHeight="1" x14ac:dyDescent="0.5">
      <c r="A49" s="90">
        <v>21</v>
      </c>
      <c r="B49" s="71" t="s">
        <v>402</v>
      </c>
      <c r="C49" s="90">
        <v>1020</v>
      </c>
      <c r="D49" s="90">
        <v>2</v>
      </c>
      <c r="E49" s="90">
        <v>20</v>
      </c>
      <c r="F49" s="253"/>
      <c r="G49" s="90">
        <v>18</v>
      </c>
      <c r="H49" s="90">
        <v>1</v>
      </c>
      <c r="I49" s="90">
        <v>34</v>
      </c>
      <c r="J49" s="72">
        <f t="shared" si="0"/>
        <v>7334</v>
      </c>
      <c r="K49" s="90"/>
      <c r="L49" s="90"/>
      <c r="M49" s="90"/>
      <c r="N49" s="90"/>
      <c r="O49" s="90"/>
      <c r="P49" s="92"/>
      <c r="Q49" s="90"/>
      <c r="R49" s="90"/>
      <c r="S49" s="90"/>
      <c r="T49" s="90"/>
      <c r="U49" s="90"/>
      <c r="V49" s="90"/>
      <c r="W49" s="90"/>
      <c r="X49" s="90"/>
      <c r="Y49" s="93" t="s">
        <v>422</v>
      </c>
    </row>
    <row r="50" spans="1:25" ht="23.1" customHeight="1" x14ac:dyDescent="0.5">
      <c r="A50" s="90"/>
      <c r="B50" s="71" t="s">
        <v>402</v>
      </c>
      <c r="C50" s="90">
        <v>1016</v>
      </c>
      <c r="D50" s="90">
        <v>198</v>
      </c>
      <c r="E50" s="90">
        <v>16</v>
      </c>
      <c r="F50" s="253"/>
      <c r="G50" s="90">
        <v>30</v>
      </c>
      <c r="H50" s="90"/>
      <c r="I50" s="90"/>
      <c r="J50" s="72">
        <f t="shared" si="0"/>
        <v>12000</v>
      </c>
      <c r="K50" s="90"/>
      <c r="L50" s="90"/>
      <c r="M50" s="90"/>
      <c r="N50" s="90"/>
      <c r="O50" s="90"/>
      <c r="P50" s="92"/>
      <c r="Q50" s="71"/>
      <c r="R50" s="71"/>
      <c r="S50" s="90"/>
      <c r="T50" s="90"/>
      <c r="U50" s="90"/>
      <c r="V50" s="90"/>
      <c r="W50" s="90"/>
      <c r="X50" s="90"/>
      <c r="Y50" s="93"/>
    </row>
    <row r="51" spans="1:25" ht="23.1" customHeight="1" x14ac:dyDescent="0.5">
      <c r="A51" s="71"/>
      <c r="B51" s="71" t="s">
        <v>402</v>
      </c>
      <c r="C51" s="71">
        <v>802</v>
      </c>
      <c r="D51" s="71">
        <v>1</v>
      </c>
      <c r="E51" s="71">
        <v>2</v>
      </c>
      <c r="F51" s="253"/>
      <c r="G51" s="71">
        <v>96</v>
      </c>
      <c r="H51" s="71">
        <v>1</v>
      </c>
      <c r="I51" s="71"/>
      <c r="J51" s="72">
        <f t="shared" si="0"/>
        <v>38500</v>
      </c>
      <c r="K51" s="90"/>
      <c r="L51" s="90"/>
      <c r="M51" s="90"/>
      <c r="N51" s="90"/>
      <c r="O51" s="90"/>
      <c r="P51" s="92"/>
      <c r="Q51" s="71"/>
      <c r="R51" s="71"/>
      <c r="S51" s="90"/>
      <c r="T51" s="90"/>
      <c r="U51" s="90"/>
      <c r="V51" s="90"/>
      <c r="W51" s="90"/>
      <c r="X51" s="90"/>
      <c r="Y51" s="93"/>
    </row>
    <row r="52" spans="1:25" ht="23.1" customHeight="1" x14ac:dyDescent="0.5">
      <c r="A52" s="71">
        <v>22</v>
      </c>
      <c r="B52" s="71" t="s">
        <v>392</v>
      </c>
      <c r="C52" s="71">
        <v>40518</v>
      </c>
      <c r="D52" s="71">
        <v>35</v>
      </c>
      <c r="E52" s="71">
        <v>3614</v>
      </c>
      <c r="F52" s="253"/>
      <c r="G52" s="71"/>
      <c r="H52" s="71">
        <v>1</v>
      </c>
      <c r="I52" s="71">
        <v>7</v>
      </c>
      <c r="J52" s="72"/>
      <c r="K52" s="90">
        <v>107</v>
      </c>
      <c r="L52" s="90"/>
      <c r="M52" s="90"/>
      <c r="N52" s="90"/>
      <c r="O52" s="90">
        <v>14</v>
      </c>
      <c r="P52" s="92" t="s">
        <v>423</v>
      </c>
      <c r="Q52" s="71" t="s">
        <v>136</v>
      </c>
      <c r="R52" s="71" t="s">
        <v>45</v>
      </c>
      <c r="S52" s="90"/>
      <c r="T52" s="90"/>
      <c r="U52" s="90"/>
      <c r="V52" s="90"/>
      <c r="W52" s="90"/>
      <c r="X52" s="90"/>
      <c r="Y52" s="93" t="s">
        <v>424</v>
      </c>
    </row>
    <row r="53" spans="1:25" ht="23.1" customHeight="1" x14ac:dyDescent="0.5">
      <c r="A53" s="71"/>
      <c r="B53" s="71" t="s">
        <v>392</v>
      </c>
      <c r="C53" s="71">
        <v>37195</v>
      </c>
      <c r="D53" s="71">
        <v>178</v>
      </c>
      <c r="E53" s="71">
        <v>3899</v>
      </c>
      <c r="F53" s="253"/>
      <c r="G53" s="71">
        <v>4</v>
      </c>
      <c r="H53" s="71">
        <v>3</v>
      </c>
      <c r="I53" s="71">
        <v>84</v>
      </c>
      <c r="J53" s="72">
        <f t="shared" si="0"/>
        <v>1984</v>
      </c>
      <c r="K53" s="90"/>
      <c r="L53" s="90"/>
      <c r="M53" s="90"/>
      <c r="N53" s="90"/>
      <c r="O53" s="90"/>
      <c r="P53" s="92"/>
      <c r="Q53" s="71"/>
      <c r="R53" s="71"/>
      <c r="S53" s="90"/>
      <c r="T53" s="90"/>
      <c r="U53" s="90"/>
      <c r="V53" s="90"/>
      <c r="W53" s="90"/>
      <c r="X53" s="90"/>
      <c r="Y53" s="93"/>
    </row>
    <row r="54" spans="1:25" ht="23.1" customHeight="1" x14ac:dyDescent="0.5">
      <c r="A54" s="71">
        <v>23</v>
      </c>
      <c r="B54" s="71" t="s">
        <v>392</v>
      </c>
      <c r="C54" s="71">
        <v>17998</v>
      </c>
      <c r="D54" s="71">
        <v>48</v>
      </c>
      <c r="E54" s="71">
        <v>1481</v>
      </c>
      <c r="F54" s="253"/>
      <c r="G54" s="71">
        <v>10</v>
      </c>
      <c r="H54" s="71">
        <v>2</v>
      </c>
      <c r="I54" s="71"/>
      <c r="J54" s="72">
        <f t="shared" si="0"/>
        <v>4200</v>
      </c>
      <c r="K54" s="90"/>
      <c r="L54" s="90"/>
      <c r="M54" s="90"/>
      <c r="N54" s="90"/>
      <c r="O54" s="90"/>
      <c r="P54" s="92"/>
      <c r="Q54" s="71"/>
      <c r="R54" s="71"/>
      <c r="S54" s="90"/>
      <c r="T54" s="90"/>
      <c r="U54" s="90"/>
      <c r="V54" s="90"/>
      <c r="W54" s="90"/>
      <c r="X54" s="90"/>
      <c r="Y54" s="93" t="s">
        <v>425</v>
      </c>
    </row>
    <row r="55" spans="1:25" ht="23.1" customHeight="1" x14ac:dyDescent="0.5">
      <c r="A55" s="71">
        <v>24</v>
      </c>
      <c r="B55" s="71" t="s">
        <v>402</v>
      </c>
      <c r="C55" s="71">
        <v>2532</v>
      </c>
      <c r="D55" s="71">
        <v>122</v>
      </c>
      <c r="E55" s="71">
        <v>44</v>
      </c>
      <c r="F55" s="253"/>
      <c r="G55" s="71">
        <v>13</v>
      </c>
      <c r="H55" s="71">
        <v>3</v>
      </c>
      <c r="I55" s="71">
        <v>99</v>
      </c>
      <c r="J55" s="72">
        <f t="shared" si="0"/>
        <v>5599</v>
      </c>
      <c r="K55" s="90"/>
      <c r="L55" s="90"/>
      <c r="M55" s="90"/>
      <c r="N55" s="90"/>
      <c r="O55" s="90"/>
      <c r="P55" s="92"/>
      <c r="Q55" s="71"/>
      <c r="R55" s="71"/>
      <c r="S55" s="90"/>
      <c r="T55" s="90"/>
      <c r="U55" s="90"/>
      <c r="V55" s="90"/>
      <c r="W55" s="90"/>
      <c r="X55" s="90"/>
      <c r="Y55" s="93" t="s">
        <v>426</v>
      </c>
    </row>
    <row r="56" spans="1:25" ht="23.1" customHeight="1" x14ac:dyDescent="0.5">
      <c r="A56" s="71">
        <v>25</v>
      </c>
      <c r="B56" s="71" t="s">
        <v>392</v>
      </c>
      <c r="C56" s="71">
        <v>43355</v>
      </c>
      <c r="D56" s="71">
        <v>358</v>
      </c>
      <c r="E56" s="71">
        <v>4040</v>
      </c>
      <c r="F56" s="253"/>
      <c r="G56" s="71">
        <v>7</v>
      </c>
      <c r="H56" s="71">
        <v>2</v>
      </c>
      <c r="I56" s="71">
        <v>77</v>
      </c>
      <c r="J56" s="72">
        <f t="shared" si="0"/>
        <v>3077</v>
      </c>
      <c r="K56" s="90"/>
      <c r="L56" s="90"/>
      <c r="M56" s="90"/>
      <c r="N56" s="90"/>
      <c r="O56" s="90"/>
      <c r="P56" s="92"/>
      <c r="Q56" s="71"/>
      <c r="R56" s="71"/>
      <c r="S56" s="90"/>
      <c r="T56" s="90"/>
      <c r="U56" s="90"/>
      <c r="V56" s="90"/>
      <c r="W56" s="90"/>
      <c r="X56" s="90"/>
      <c r="Y56" s="93" t="s">
        <v>427</v>
      </c>
    </row>
    <row r="57" spans="1:25" ht="23.1" customHeight="1" x14ac:dyDescent="0.5">
      <c r="A57" s="71">
        <v>26</v>
      </c>
      <c r="B57" s="71" t="s">
        <v>392</v>
      </c>
      <c r="C57" s="71">
        <v>15161</v>
      </c>
      <c r="D57" s="71">
        <v>8</v>
      </c>
      <c r="E57" s="71">
        <v>1228</v>
      </c>
      <c r="F57" s="253"/>
      <c r="G57" s="71">
        <v>10</v>
      </c>
      <c r="H57" s="71">
        <v>3</v>
      </c>
      <c r="I57" s="71">
        <v>7</v>
      </c>
      <c r="J57" s="72">
        <f t="shared" si="0"/>
        <v>4307</v>
      </c>
      <c r="K57" s="90"/>
      <c r="L57" s="90"/>
      <c r="M57" s="90"/>
      <c r="N57" s="90"/>
      <c r="O57" s="90">
        <v>15</v>
      </c>
      <c r="P57" s="92" t="s">
        <v>428</v>
      </c>
      <c r="Q57" s="71" t="s">
        <v>136</v>
      </c>
      <c r="R57" s="71" t="s">
        <v>45</v>
      </c>
      <c r="S57" s="90"/>
      <c r="T57" s="90"/>
      <c r="U57" s="90"/>
      <c r="V57" s="90"/>
      <c r="W57" s="90"/>
      <c r="X57" s="90"/>
      <c r="Y57" s="93" t="s">
        <v>429</v>
      </c>
    </row>
    <row r="58" spans="1:25" ht="23.1" customHeight="1" x14ac:dyDescent="0.5">
      <c r="A58" s="71"/>
      <c r="B58" s="71"/>
      <c r="C58" s="71"/>
      <c r="D58" s="71"/>
      <c r="E58" s="71"/>
      <c r="F58" s="253"/>
      <c r="G58" s="71"/>
      <c r="H58" s="71"/>
      <c r="I58" s="71"/>
      <c r="J58" s="72"/>
      <c r="K58" s="90"/>
      <c r="L58" s="90"/>
      <c r="M58" s="90"/>
      <c r="N58" s="90"/>
      <c r="O58" s="90"/>
      <c r="P58" s="92"/>
      <c r="Q58" s="71"/>
      <c r="R58" s="71"/>
      <c r="S58" s="90"/>
      <c r="T58" s="90"/>
      <c r="U58" s="90"/>
      <c r="V58" s="90"/>
      <c r="W58" s="90"/>
      <c r="X58" s="90"/>
      <c r="Y58" s="93"/>
    </row>
    <row r="59" spans="1:25" ht="23.1" customHeight="1" x14ac:dyDescent="0.5">
      <c r="A59" s="71"/>
      <c r="B59" s="71"/>
      <c r="C59" s="71"/>
      <c r="D59" s="71"/>
      <c r="E59" s="71"/>
      <c r="F59" s="253"/>
      <c r="G59" s="71"/>
      <c r="H59" s="71"/>
      <c r="I59" s="71"/>
      <c r="J59" s="72"/>
      <c r="K59" s="90"/>
      <c r="L59" s="90"/>
      <c r="M59" s="90"/>
      <c r="N59" s="90"/>
      <c r="O59" s="90"/>
      <c r="P59" s="92"/>
      <c r="Q59" s="71"/>
      <c r="R59" s="71"/>
      <c r="S59" s="90"/>
      <c r="T59" s="90"/>
      <c r="U59" s="90"/>
      <c r="V59" s="90"/>
      <c r="W59" s="90"/>
      <c r="X59" s="90"/>
      <c r="Y59" s="93"/>
    </row>
    <row r="60" spans="1:25" ht="23.1" customHeight="1" x14ac:dyDescent="0.5">
      <c r="A60" s="71"/>
      <c r="B60" s="71"/>
      <c r="C60" s="71"/>
      <c r="D60" s="71"/>
      <c r="E60" s="71"/>
      <c r="F60" s="253"/>
      <c r="G60" s="71"/>
      <c r="H60" s="71"/>
      <c r="I60" s="71"/>
      <c r="J60" s="72"/>
      <c r="K60" s="90"/>
      <c r="L60" s="90"/>
      <c r="M60" s="90"/>
      <c r="N60" s="90"/>
      <c r="O60" s="90"/>
      <c r="P60" s="92"/>
      <c r="Q60" s="71"/>
      <c r="R60" s="71"/>
      <c r="S60" s="90"/>
      <c r="T60" s="90"/>
      <c r="U60" s="90"/>
      <c r="V60" s="90"/>
      <c r="W60" s="90"/>
      <c r="X60" s="90"/>
      <c r="Y60" s="93"/>
    </row>
    <row r="61" spans="1:25" ht="23.1" customHeight="1" x14ac:dyDescent="0.5">
      <c r="A61" s="71"/>
      <c r="B61" s="71"/>
      <c r="C61" s="71"/>
      <c r="D61" s="71"/>
      <c r="E61" s="71"/>
      <c r="F61" s="253"/>
      <c r="G61" s="71"/>
      <c r="H61" s="71"/>
      <c r="I61" s="71"/>
      <c r="J61" s="72"/>
      <c r="K61" s="90"/>
      <c r="L61" s="90"/>
      <c r="M61" s="90"/>
      <c r="N61" s="90"/>
      <c r="O61" s="90"/>
      <c r="P61" s="92"/>
      <c r="Q61" s="71"/>
      <c r="R61" s="71"/>
      <c r="S61" s="90"/>
      <c r="T61" s="90"/>
      <c r="U61" s="90"/>
      <c r="V61" s="90"/>
      <c r="W61" s="90"/>
      <c r="X61" s="90"/>
      <c r="Y61" s="93"/>
    </row>
    <row r="62" spans="1:25" ht="23.1" customHeight="1" x14ac:dyDescent="0.5">
      <c r="A62" s="71">
        <v>27</v>
      </c>
      <c r="B62" s="71" t="s">
        <v>402</v>
      </c>
      <c r="C62" s="71">
        <v>264</v>
      </c>
      <c r="D62" s="71">
        <v>80</v>
      </c>
      <c r="E62" s="71">
        <v>14</v>
      </c>
      <c r="F62" s="253"/>
      <c r="G62" s="71">
        <v>10</v>
      </c>
      <c r="H62" s="71"/>
      <c r="I62" s="71"/>
      <c r="J62" s="72">
        <f t="shared" si="0"/>
        <v>4000</v>
      </c>
      <c r="K62" s="90"/>
      <c r="L62" s="90"/>
      <c r="M62" s="90"/>
      <c r="N62" s="90"/>
      <c r="O62" s="90"/>
      <c r="P62" s="92"/>
      <c r="Q62" s="71"/>
      <c r="R62" s="71"/>
      <c r="S62" s="90"/>
      <c r="T62" s="90"/>
      <c r="U62" s="90"/>
      <c r="V62" s="90"/>
      <c r="W62" s="90"/>
      <c r="X62" s="90"/>
      <c r="Y62" s="93" t="s">
        <v>430</v>
      </c>
    </row>
    <row r="63" spans="1:25" ht="23.1" customHeight="1" x14ac:dyDescent="0.5">
      <c r="A63" s="71"/>
      <c r="B63" s="71" t="s">
        <v>402</v>
      </c>
      <c r="C63" s="71">
        <v>267</v>
      </c>
      <c r="D63" s="71">
        <v>81</v>
      </c>
      <c r="E63" s="71">
        <v>17</v>
      </c>
      <c r="F63" s="253"/>
      <c r="G63" s="71">
        <v>22</v>
      </c>
      <c r="H63" s="71">
        <v>1</v>
      </c>
      <c r="I63" s="71"/>
      <c r="J63" s="72">
        <f t="shared" si="0"/>
        <v>8900</v>
      </c>
      <c r="K63" s="90"/>
      <c r="L63" s="90"/>
      <c r="M63" s="90"/>
      <c r="N63" s="90"/>
      <c r="O63" s="90"/>
      <c r="P63" s="92"/>
      <c r="Q63" s="71"/>
      <c r="R63" s="71"/>
      <c r="S63" s="90"/>
      <c r="T63" s="90"/>
      <c r="U63" s="90"/>
      <c r="V63" s="90"/>
      <c r="W63" s="90"/>
      <c r="X63" s="90"/>
      <c r="Y63" s="93"/>
    </row>
    <row r="64" spans="1:25" ht="23.1" customHeight="1" x14ac:dyDescent="0.5">
      <c r="A64" s="71"/>
      <c r="B64" s="71" t="s">
        <v>402</v>
      </c>
      <c r="C64" s="71">
        <v>269</v>
      </c>
      <c r="D64" s="71">
        <v>82</v>
      </c>
      <c r="E64" s="71">
        <v>19</v>
      </c>
      <c r="F64" s="253"/>
      <c r="G64" s="71">
        <v>10</v>
      </c>
      <c r="H64" s="71"/>
      <c r="I64" s="71">
        <v>60</v>
      </c>
      <c r="J64" s="72">
        <f t="shared" si="0"/>
        <v>4060</v>
      </c>
      <c r="K64" s="90"/>
      <c r="L64" s="90"/>
      <c r="M64" s="90"/>
      <c r="N64" s="90"/>
      <c r="O64" s="90"/>
      <c r="P64" s="92"/>
      <c r="Q64" s="71"/>
      <c r="R64" s="71"/>
      <c r="S64" s="90"/>
      <c r="T64" s="90"/>
      <c r="U64" s="90"/>
      <c r="V64" s="90"/>
      <c r="W64" s="90"/>
      <c r="X64" s="90"/>
      <c r="Y64" s="93"/>
    </row>
    <row r="65" spans="1:25" ht="23.1" customHeight="1" x14ac:dyDescent="0.5">
      <c r="A65" s="71"/>
      <c r="B65" s="71" t="s">
        <v>402</v>
      </c>
      <c r="C65" s="71">
        <v>1044</v>
      </c>
      <c r="D65" s="71">
        <v>536</v>
      </c>
      <c r="E65" s="71">
        <v>44</v>
      </c>
      <c r="F65" s="253"/>
      <c r="G65" s="71">
        <v>14</v>
      </c>
      <c r="H65" s="71">
        <v>3</v>
      </c>
      <c r="I65" s="71">
        <v>10</v>
      </c>
      <c r="J65" s="72">
        <f t="shared" si="0"/>
        <v>5910</v>
      </c>
      <c r="K65" s="90"/>
      <c r="L65" s="90"/>
      <c r="M65" s="90"/>
      <c r="N65" s="90"/>
      <c r="O65" s="90"/>
      <c r="P65" s="92"/>
      <c r="Q65" s="71"/>
      <c r="R65" s="71"/>
      <c r="S65" s="90"/>
      <c r="T65" s="90"/>
      <c r="U65" s="90"/>
      <c r="V65" s="90"/>
      <c r="W65" s="90"/>
      <c r="X65" s="90"/>
      <c r="Y65" s="93"/>
    </row>
    <row r="66" spans="1:25" ht="23.1" customHeight="1" x14ac:dyDescent="0.5">
      <c r="A66" s="71"/>
      <c r="B66" s="71" t="s">
        <v>402</v>
      </c>
      <c r="C66" s="71">
        <v>1058</v>
      </c>
      <c r="D66" s="71">
        <v>67</v>
      </c>
      <c r="E66" s="71">
        <v>8</v>
      </c>
      <c r="F66" s="253"/>
      <c r="G66" s="93">
        <v>15</v>
      </c>
      <c r="H66" s="71"/>
      <c r="I66" s="71">
        <v>50</v>
      </c>
      <c r="J66" s="72">
        <f t="shared" si="0"/>
        <v>6050</v>
      </c>
      <c r="K66" s="90"/>
      <c r="L66" s="90"/>
      <c r="M66" s="90"/>
      <c r="N66" s="90"/>
      <c r="O66" s="90"/>
      <c r="P66" s="92"/>
      <c r="Q66" s="71"/>
      <c r="R66" s="71"/>
      <c r="S66" s="90"/>
      <c r="T66" s="90"/>
      <c r="U66" s="90"/>
      <c r="V66" s="90"/>
      <c r="W66" s="90"/>
      <c r="X66" s="90"/>
      <c r="Y66" s="93"/>
    </row>
    <row r="67" spans="1:25" ht="23.1" customHeight="1" x14ac:dyDescent="0.5">
      <c r="A67" s="71"/>
      <c r="B67" s="71" t="s">
        <v>402</v>
      </c>
      <c r="C67" s="71">
        <v>1499</v>
      </c>
      <c r="D67" s="71">
        <v>12</v>
      </c>
      <c r="E67" s="71">
        <v>49</v>
      </c>
      <c r="F67" s="253"/>
      <c r="G67" s="71">
        <v>19</v>
      </c>
      <c r="H67" s="71">
        <v>3</v>
      </c>
      <c r="I67" s="71">
        <v>13</v>
      </c>
      <c r="J67" s="72">
        <f t="shared" si="0"/>
        <v>7913</v>
      </c>
      <c r="K67" s="90"/>
      <c r="L67" s="90"/>
      <c r="M67" s="90"/>
      <c r="N67" s="90"/>
      <c r="O67" s="90"/>
      <c r="P67" s="92"/>
      <c r="Q67" s="71"/>
      <c r="R67" s="71"/>
      <c r="S67" s="90"/>
      <c r="T67" s="90"/>
      <c r="U67" s="90"/>
      <c r="V67" s="90"/>
      <c r="W67" s="90"/>
      <c r="X67" s="90"/>
      <c r="Y67" s="93"/>
    </row>
    <row r="68" spans="1:25" ht="23.1" customHeight="1" x14ac:dyDescent="0.5">
      <c r="A68" s="71"/>
      <c r="B68" s="71" t="s">
        <v>402</v>
      </c>
      <c r="C68" s="71">
        <v>1500</v>
      </c>
      <c r="D68" s="71">
        <v>13</v>
      </c>
      <c r="E68" s="71">
        <v>50</v>
      </c>
      <c r="F68" s="253"/>
      <c r="G68" s="71">
        <v>21</v>
      </c>
      <c r="H68" s="71">
        <v>1</v>
      </c>
      <c r="I68" s="71">
        <v>70</v>
      </c>
      <c r="J68" s="72">
        <f t="shared" si="0"/>
        <v>8570</v>
      </c>
      <c r="K68" s="90"/>
      <c r="L68" s="90"/>
      <c r="M68" s="90"/>
      <c r="N68" s="90"/>
      <c r="O68" s="90"/>
      <c r="P68" s="92"/>
      <c r="Q68" s="71"/>
      <c r="R68" s="71"/>
      <c r="S68" s="90"/>
      <c r="T68" s="90"/>
      <c r="U68" s="90"/>
      <c r="V68" s="90"/>
      <c r="W68" s="90"/>
      <c r="X68" s="90"/>
      <c r="Y68" s="93"/>
    </row>
    <row r="69" spans="1:25" ht="23.1" customHeight="1" x14ac:dyDescent="0.5">
      <c r="A69" s="71"/>
      <c r="B69" s="71" t="s">
        <v>402</v>
      </c>
      <c r="C69" s="71">
        <v>1503</v>
      </c>
      <c r="D69" s="71">
        <v>16</v>
      </c>
      <c r="E69" s="71">
        <v>3</v>
      </c>
      <c r="F69" s="253"/>
      <c r="G69" s="71">
        <v>33</v>
      </c>
      <c r="H69" s="71">
        <v>2</v>
      </c>
      <c r="I69" s="71">
        <v>6</v>
      </c>
      <c r="J69" s="72">
        <f t="shared" si="0"/>
        <v>13406</v>
      </c>
      <c r="K69" s="90"/>
      <c r="L69" s="90"/>
      <c r="M69" s="90"/>
      <c r="N69" s="90"/>
      <c r="O69" s="90"/>
      <c r="P69" s="92"/>
      <c r="Q69" s="71"/>
      <c r="R69" s="71"/>
      <c r="S69" s="90"/>
      <c r="T69" s="90"/>
      <c r="U69" s="90"/>
      <c r="V69" s="90"/>
      <c r="W69" s="90"/>
      <c r="X69" s="90"/>
      <c r="Y69" s="93"/>
    </row>
    <row r="70" spans="1:25" ht="23.1" customHeight="1" x14ac:dyDescent="0.5">
      <c r="A70" s="71"/>
      <c r="B70" s="71" t="s">
        <v>402</v>
      </c>
      <c r="C70" s="71">
        <v>1505</v>
      </c>
      <c r="D70" s="71">
        <v>18</v>
      </c>
      <c r="E70" s="71">
        <v>5</v>
      </c>
      <c r="F70" s="253"/>
      <c r="G70" s="71">
        <v>18</v>
      </c>
      <c r="H70" s="71"/>
      <c r="I70" s="71">
        <v>60</v>
      </c>
      <c r="J70" s="72">
        <f t="shared" si="0"/>
        <v>7260</v>
      </c>
      <c r="K70" s="90"/>
      <c r="L70" s="90"/>
      <c r="M70" s="90"/>
      <c r="N70" s="90"/>
      <c r="O70" s="90"/>
      <c r="P70" s="92"/>
      <c r="Q70" s="71"/>
      <c r="R70" s="71"/>
      <c r="S70" s="90"/>
      <c r="T70" s="90"/>
      <c r="U70" s="90"/>
      <c r="V70" s="90"/>
      <c r="W70" s="90"/>
      <c r="X70" s="90"/>
      <c r="Y70" s="93"/>
    </row>
    <row r="71" spans="1:25" ht="23.1" customHeight="1" x14ac:dyDescent="0.5">
      <c r="A71" s="71"/>
      <c r="B71" s="71" t="s">
        <v>402</v>
      </c>
      <c r="C71" s="71">
        <v>1506</v>
      </c>
      <c r="D71" s="71">
        <v>19</v>
      </c>
      <c r="E71" s="71">
        <v>6</v>
      </c>
      <c r="F71" s="253"/>
      <c r="G71" s="71">
        <v>35</v>
      </c>
      <c r="H71" s="71"/>
      <c r="I71" s="71">
        <v>20</v>
      </c>
      <c r="J71" s="72">
        <f t="shared" si="0"/>
        <v>14020</v>
      </c>
      <c r="K71" s="90"/>
      <c r="L71" s="90"/>
      <c r="M71" s="90"/>
      <c r="N71" s="90"/>
      <c r="O71" s="90"/>
      <c r="P71" s="92"/>
      <c r="Q71" s="71"/>
      <c r="R71" s="71"/>
      <c r="S71" s="90"/>
      <c r="T71" s="90"/>
      <c r="U71" s="90"/>
      <c r="V71" s="90"/>
      <c r="W71" s="90"/>
      <c r="X71" s="90"/>
      <c r="Y71" s="93"/>
    </row>
    <row r="72" spans="1:25" ht="23.1" customHeight="1" x14ac:dyDescent="0.5">
      <c r="A72" s="71"/>
      <c r="B72" s="71" t="s">
        <v>402</v>
      </c>
      <c r="C72" s="71">
        <v>1507</v>
      </c>
      <c r="D72" s="71">
        <v>20</v>
      </c>
      <c r="E72" s="71">
        <v>7</v>
      </c>
      <c r="F72" s="253"/>
      <c r="G72" s="71">
        <v>19</v>
      </c>
      <c r="H72" s="71">
        <v>2</v>
      </c>
      <c r="I72" s="71">
        <v>13</v>
      </c>
      <c r="J72" s="72">
        <f t="shared" si="0"/>
        <v>7813</v>
      </c>
      <c r="K72" s="90"/>
      <c r="L72" s="90"/>
      <c r="M72" s="90"/>
      <c r="N72" s="90"/>
      <c r="O72" s="90"/>
      <c r="P72" s="92"/>
      <c r="Q72" s="71"/>
      <c r="R72" s="71"/>
      <c r="S72" s="90"/>
      <c r="T72" s="90"/>
      <c r="U72" s="90"/>
      <c r="V72" s="90"/>
      <c r="W72" s="90"/>
      <c r="X72" s="90"/>
      <c r="Y72" s="93"/>
    </row>
    <row r="73" spans="1:25" ht="23.1" customHeight="1" x14ac:dyDescent="0.5">
      <c r="A73" s="71"/>
      <c r="B73" s="71" t="s">
        <v>402</v>
      </c>
      <c r="C73" s="71">
        <v>1509</v>
      </c>
      <c r="D73" s="71">
        <v>22</v>
      </c>
      <c r="E73" s="71">
        <v>9</v>
      </c>
      <c r="F73" s="253"/>
      <c r="G73" s="71">
        <v>19</v>
      </c>
      <c r="H73" s="71"/>
      <c r="I73" s="71">
        <v>50</v>
      </c>
      <c r="J73" s="72">
        <f t="shared" si="0"/>
        <v>7650</v>
      </c>
      <c r="K73" s="90"/>
      <c r="L73" s="90"/>
      <c r="M73" s="90"/>
      <c r="N73" s="90"/>
      <c r="O73" s="90"/>
      <c r="P73" s="92"/>
      <c r="Q73" s="71"/>
      <c r="R73" s="71"/>
      <c r="S73" s="90"/>
      <c r="T73" s="90"/>
      <c r="U73" s="90"/>
      <c r="V73" s="90"/>
      <c r="W73" s="90"/>
      <c r="X73" s="90"/>
      <c r="Y73" s="93"/>
    </row>
    <row r="74" spans="1:25" ht="23.1" customHeight="1" x14ac:dyDescent="0.5">
      <c r="A74" s="71"/>
      <c r="B74" s="71" t="s">
        <v>402</v>
      </c>
      <c r="C74" s="71">
        <v>1511</v>
      </c>
      <c r="D74" s="71">
        <v>24</v>
      </c>
      <c r="E74" s="71">
        <v>10</v>
      </c>
      <c r="F74" s="253"/>
      <c r="G74" s="71">
        <v>22</v>
      </c>
      <c r="H74" s="71">
        <v>1</v>
      </c>
      <c r="I74" s="71">
        <v>70</v>
      </c>
      <c r="J74" s="72">
        <f t="shared" si="0"/>
        <v>8970</v>
      </c>
      <c r="K74" s="90"/>
      <c r="L74" s="90"/>
      <c r="M74" s="90"/>
      <c r="N74" s="90"/>
      <c r="O74" s="90"/>
      <c r="P74" s="92"/>
      <c r="Q74" s="71"/>
      <c r="R74" s="71"/>
      <c r="S74" s="90"/>
      <c r="T74" s="90"/>
      <c r="U74" s="90"/>
      <c r="V74" s="90"/>
      <c r="W74" s="90"/>
      <c r="X74" s="90"/>
      <c r="Y74" s="93"/>
    </row>
    <row r="75" spans="1:25" ht="23.1" customHeight="1" x14ac:dyDescent="0.5">
      <c r="A75" s="71"/>
      <c r="B75" s="71" t="s">
        <v>402</v>
      </c>
      <c r="C75" s="71">
        <v>1512</v>
      </c>
      <c r="D75" s="71">
        <v>25</v>
      </c>
      <c r="E75" s="71">
        <v>12</v>
      </c>
      <c r="F75" s="253"/>
      <c r="G75" s="71">
        <v>49</v>
      </c>
      <c r="H75" s="71">
        <v>3</v>
      </c>
      <c r="I75" s="71">
        <v>10</v>
      </c>
      <c r="J75" s="72">
        <f t="shared" si="0"/>
        <v>19910</v>
      </c>
      <c r="K75" s="90"/>
      <c r="L75" s="90"/>
      <c r="M75" s="90"/>
      <c r="N75" s="90"/>
      <c r="O75" s="90"/>
      <c r="P75" s="92"/>
      <c r="Q75" s="71"/>
      <c r="R75" s="71"/>
      <c r="S75" s="90"/>
      <c r="T75" s="90"/>
      <c r="U75" s="90"/>
      <c r="V75" s="90"/>
      <c r="W75" s="90"/>
      <c r="X75" s="90"/>
      <c r="Y75" s="93"/>
    </row>
    <row r="76" spans="1:25" ht="23.1" customHeight="1" x14ac:dyDescent="0.5">
      <c r="A76" s="71"/>
      <c r="B76" s="71" t="s">
        <v>402</v>
      </c>
      <c r="C76" s="71">
        <v>1513</v>
      </c>
      <c r="D76" s="71">
        <v>26</v>
      </c>
      <c r="E76" s="71">
        <v>13</v>
      </c>
      <c r="F76" s="253"/>
      <c r="G76" s="71">
        <v>33</v>
      </c>
      <c r="H76" s="71">
        <v>3</v>
      </c>
      <c r="I76" s="71"/>
      <c r="J76" s="72">
        <f t="shared" si="0"/>
        <v>13500</v>
      </c>
      <c r="K76" s="90"/>
      <c r="L76" s="90"/>
      <c r="M76" s="90"/>
      <c r="N76" s="90"/>
      <c r="O76" s="90"/>
      <c r="P76" s="92"/>
      <c r="Q76" s="71"/>
      <c r="R76" s="71"/>
      <c r="S76" s="90"/>
      <c r="T76" s="90"/>
      <c r="U76" s="90"/>
      <c r="V76" s="90"/>
      <c r="W76" s="90"/>
      <c r="X76" s="90"/>
      <c r="Y76" s="93"/>
    </row>
    <row r="77" spans="1:25" ht="23.1" customHeight="1" x14ac:dyDescent="0.5">
      <c r="A77" s="71"/>
      <c r="B77" s="71" t="s">
        <v>402</v>
      </c>
      <c r="C77" s="71">
        <v>1517</v>
      </c>
      <c r="D77" s="71">
        <v>30</v>
      </c>
      <c r="E77" s="71">
        <v>17</v>
      </c>
      <c r="F77" s="253"/>
      <c r="G77" s="71">
        <v>8</v>
      </c>
      <c r="H77" s="71">
        <v>2</v>
      </c>
      <c r="I77" s="71">
        <v>70</v>
      </c>
      <c r="J77" s="72">
        <f t="shared" si="0"/>
        <v>3470</v>
      </c>
      <c r="K77" s="90"/>
      <c r="L77" s="90"/>
      <c r="M77" s="90"/>
      <c r="N77" s="90"/>
      <c r="O77" s="90"/>
      <c r="P77" s="92"/>
      <c r="Q77" s="71"/>
      <c r="R77" s="71"/>
      <c r="S77" s="90"/>
      <c r="T77" s="90"/>
      <c r="U77" s="90"/>
      <c r="V77" s="90"/>
      <c r="W77" s="90"/>
      <c r="X77" s="90"/>
      <c r="Y77" s="93"/>
    </row>
    <row r="78" spans="1:25" ht="23.1" customHeight="1" x14ac:dyDescent="0.5">
      <c r="A78" s="71"/>
      <c r="B78" s="71" t="s">
        <v>402</v>
      </c>
      <c r="C78" s="71">
        <v>1524</v>
      </c>
      <c r="D78" s="71">
        <v>37</v>
      </c>
      <c r="E78" s="71">
        <v>24</v>
      </c>
      <c r="F78" s="253"/>
      <c r="G78" s="71">
        <v>37</v>
      </c>
      <c r="H78" s="71"/>
      <c r="I78" s="71">
        <v>10</v>
      </c>
      <c r="J78" s="72">
        <f t="shared" si="0"/>
        <v>14810</v>
      </c>
      <c r="K78" s="90"/>
      <c r="L78" s="90"/>
      <c r="M78" s="90"/>
      <c r="N78" s="90"/>
      <c r="O78" s="90"/>
      <c r="P78" s="92"/>
      <c r="Q78" s="71"/>
      <c r="R78" s="71"/>
      <c r="S78" s="90"/>
      <c r="T78" s="90"/>
      <c r="U78" s="90"/>
      <c r="V78" s="90"/>
      <c r="W78" s="90"/>
      <c r="X78" s="90"/>
      <c r="Y78" s="93"/>
    </row>
    <row r="79" spans="1:25" ht="23.1" customHeight="1" x14ac:dyDescent="0.5">
      <c r="A79" s="71"/>
      <c r="B79" s="71" t="s">
        <v>402</v>
      </c>
      <c r="C79" s="71">
        <v>1527</v>
      </c>
      <c r="D79" s="71">
        <v>42</v>
      </c>
      <c r="E79" s="71">
        <v>27</v>
      </c>
      <c r="F79" s="253"/>
      <c r="G79" s="71">
        <v>22</v>
      </c>
      <c r="H79" s="71">
        <v>3</v>
      </c>
      <c r="I79" s="71">
        <v>50</v>
      </c>
      <c r="J79" s="72">
        <f t="shared" si="0"/>
        <v>9150</v>
      </c>
      <c r="K79" s="90"/>
      <c r="L79" s="90"/>
      <c r="M79" s="90"/>
      <c r="N79" s="90"/>
      <c r="O79" s="90"/>
      <c r="P79" s="92"/>
      <c r="Q79" s="71"/>
      <c r="R79" s="71"/>
      <c r="S79" s="90"/>
      <c r="T79" s="90"/>
      <c r="U79" s="90"/>
      <c r="V79" s="90"/>
      <c r="W79" s="90"/>
      <c r="X79" s="90"/>
      <c r="Y79" s="93"/>
    </row>
    <row r="80" spans="1:25" ht="23.1" customHeight="1" x14ac:dyDescent="0.5">
      <c r="A80" s="71"/>
      <c r="B80" s="71" t="s">
        <v>402</v>
      </c>
      <c r="C80" s="71">
        <v>1528</v>
      </c>
      <c r="D80" s="71">
        <v>43</v>
      </c>
      <c r="E80" s="71">
        <v>28</v>
      </c>
      <c r="F80" s="253"/>
      <c r="G80" s="71">
        <v>23</v>
      </c>
      <c r="H80" s="71">
        <v>2</v>
      </c>
      <c r="I80" s="71">
        <v>70</v>
      </c>
      <c r="J80" s="72">
        <f t="shared" si="0"/>
        <v>9470</v>
      </c>
      <c r="K80" s="90"/>
      <c r="L80" s="90"/>
      <c r="M80" s="90"/>
      <c r="N80" s="90"/>
      <c r="O80" s="90"/>
      <c r="P80" s="92"/>
      <c r="Q80" s="71"/>
      <c r="R80" s="71"/>
      <c r="S80" s="90"/>
      <c r="T80" s="90"/>
      <c r="U80" s="90"/>
      <c r="V80" s="90"/>
      <c r="W80" s="90"/>
      <c r="X80" s="90"/>
      <c r="Y80" s="93"/>
    </row>
    <row r="81" spans="1:25" ht="23.1" customHeight="1" x14ac:dyDescent="0.5">
      <c r="A81" s="71"/>
      <c r="B81" s="71" t="s">
        <v>402</v>
      </c>
      <c r="C81" s="71">
        <v>1529</v>
      </c>
      <c r="D81" s="71">
        <v>44</v>
      </c>
      <c r="E81" s="71">
        <v>29</v>
      </c>
      <c r="F81" s="253"/>
      <c r="G81" s="71">
        <v>15</v>
      </c>
      <c r="H81" s="71"/>
      <c r="I81" s="71">
        <v>6</v>
      </c>
      <c r="J81" s="72">
        <f t="shared" si="0"/>
        <v>6006</v>
      </c>
      <c r="K81" s="90"/>
      <c r="L81" s="90"/>
      <c r="M81" s="90"/>
      <c r="N81" s="90"/>
      <c r="O81" s="90"/>
      <c r="P81" s="92"/>
      <c r="Q81" s="71"/>
      <c r="R81" s="71"/>
      <c r="S81" s="90"/>
      <c r="T81" s="90"/>
      <c r="U81" s="90"/>
      <c r="V81" s="90"/>
      <c r="W81" s="90"/>
      <c r="X81" s="90"/>
      <c r="Y81" s="93"/>
    </row>
    <row r="82" spans="1:25" ht="23.1" customHeight="1" x14ac:dyDescent="0.5">
      <c r="A82" s="71"/>
      <c r="B82" s="71" t="s">
        <v>402</v>
      </c>
      <c r="C82" s="71">
        <v>1873</v>
      </c>
      <c r="D82" s="71">
        <v>28</v>
      </c>
      <c r="E82" s="71">
        <v>23</v>
      </c>
      <c r="F82" s="253"/>
      <c r="G82" s="71">
        <v>20</v>
      </c>
      <c r="H82" s="71">
        <v>1</v>
      </c>
      <c r="I82" s="71">
        <v>40</v>
      </c>
      <c r="J82" s="72">
        <f t="shared" si="0"/>
        <v>8140</v>
      </c>
      <c r="K82" s="90"/>
      <c r="L82" s="90"/>
      <c r="M82" s="90"/>
      <c r="N82" s="90"/>
      <c r="O82" s="90"/>
      <c r="P82" s="92"/>
      <c r="Q82" s="71"/>
      <c r="R82" s="71"/>
      <c r="S82" s="90"/>
      <c r="T82" s="90"/>
      <c r="U82" s="90"/>
      <c r="V82" s="90"/>
      <c r="W82" s="90"/>
      <c r="X82" s="90"/>
      <c r="Y82" s="93"/>
    </row>
    <row r="83" spans="1:25" ht="23.1" customHeight="1" x14ac:dyDescent="0.5">
      <c r="A83" s="71"/>
      <c r="B83" s="71" t="s">
        <v>392</v>
      </c>
      <c r="C83" s="71">
        <v>18110</v>
      </c>
      <c r="D83" s="71">
        <v>45</v>
      </c>
      <c r="E83" s="71">
        <v>1587</v>
      </c>
      <c r="F83" s="253"/>
      <c r="G83" s="71">
        <v>7</v>
      </c>
      <c r="H83" s="71"/>
      <c r="I83" s="71">
        <v>6</v>
      </c>
      <c r="J83" s="72">
        <f t="shared" ref="J83:J136" si="1">G83*400+H83*100+I83</f>
        <v>2806</v>
      </c>
      <c r="K83" s="90"/>
      <c r="L83" s="90"/>
      <c r="M83" s="90"/>
      <c r="N83" s="90"/>
      <c r="O83" s="90"/>
      <c r="P83" s="92"/>
      <c r="Q83" s="71"/>
      <c r="R83" s="71"/>
      <c r="S83" s="90"/>
      <c r="T83" s="90"/>
      <c r="U83" s="90"/>
      <c r="V83" s="90"/>
      <c r="W83" s="90"/>
      <c r="X83" s="90"/>
      <c r="Y83" s="93"/>
    </row>
    <row r="84" spans="1:25" ht="23.1" customHeight="1" x14ac:dyDescent="0.5">
      <c r="A84" s="90"/>
      <c r="B84" s="71" t="s">
        <v>392</v>
      </c>
      <c r="C84" s="90">
        <v>18136</v>
      </c>
      <c r="D84" s="90">
        <v>50</v>
      </c>
      <c r="E84" s="90">
        <v>1623</v>
      </c>
      <c r="F84" s="253"/>
      <c r="G84" s="90">
        <v>20</v>
      </c>
      <c r="H84" s="90"/>
      <c r="I84" s="90">
        <v>30</v>
      </c>
      <c r="J84" s="72">
        <f t="shared" si="1"/>
        <v>8030</v>
      </c>
      <c r="K84" s="90"/>
      <c r="L84" s="90"/>
      <c r="M84" s="90"/>
      <c r="N84" s="90"/>
      <c r="O84" s="90"/>
      <c r="P84" s="92"/>
      <c r="Q84" s="90"/>
      <c r="R84" s="90"/>
      <c r="S84" s="90"/>
      <c r="T84" s="90"/>
      <c r="U84" s="90"/>
      <c r="V84" s="90"/>
      <c r="W84" s="90"/>
      <c r="X84" s="90"/>
      <c r="Y84" s="93"/>
    </row>
    <row r="85" spans="1:25" ht="23.1" customHeight="1" x14ac:dyDescent="0.5">
      <c r="A85" s="90"/>
      <c r="B85" s="71" t="s">
        <v>392</v>
      </c>
      <c r="C85" s="90">
        <v>18166</v>
      </c>
      <c r="D85" s="90">
        <v>106</v>
      </c>
      <c r="E85" s="90">
        <v>1653</v>
      </c>
      <c r="F85" s="253"/>
      <c r="G85" s="90">
        <v>20</v>
      </c>
      <c r="H85" s="90"/>
      <c r="I85" s="90"/>
      <c r="J85" s="72">
        <f t="shared" si="1"/>
        <v>8000</v>
      </c>
      <c r="K85" s="90"/>
      <c r="L85" s="90"/>
      <c r="M85" s="90"/>
      <c r="N85" s="90"/>
      <c r="O85" s="90"/>
      <c r="P85" s="92"/>
      <c r="Q85" s="90"/>
      <c r="R85" s="90"/>
      <c r="S85" s="90"/>
      <c r="T85" s="90"/>
      <c r="U85" s="90"/>
      <c r="V85" s="90"/>
      <c r="W85" s="90"/>
      <c r="X85" s="90"/>
      <c r="Y85" s="93"/>
    </row>
    <row r="86" spans="1:25" ht="23.1" customHeight="1" x14ac:dyDescent="0.5">
      <c r="A86" s="90"/>
      <c r="B86" s="71" t="s">
        <v>392</v>
      </c>
      <c r="C86" s="90">
        <v>18167</v>
      </c>
      <c r="D86" s="90">
        <v>108</v>
      </c>
      <c r="E86" s="90">
        <v>1654</v>
      </c>
      <c r="F86" s="253"/>
      <c r="G86" s="90">
        <v>35</v>
      </c>
      <c r="H86" s="90"/>
      <c r="I86" s="90">
        <v>50</v>
      </c>
      <c r="J86" s="72">
        <f t="shared" si="1"/>
        <v>14050</v>
      </c>
      <c r="K86" s="90"/>
      <c r="L86" s="90"/>
      <c r="M86" s="90"/>
      <c r="N86" s="90"/>
      <c r="O86" s="90"/>
      <c r="P86" s="92"/>
      <c r="Q86" s="90"/>
      <c r="R86" s="90"/>
      <c r="S86" s="90"/>
      <c r="T86" s="90"/>
      <c r="U86" s="90"/>
      <c r="V86" s="90"/>
      <c r="W86" s="90"/>
      <c r="X86" s="90"/>
      <c r="Y86" s="93"/>
    </row>
    <row r="87" spans="1:25" ht="23.1" customHeight="1" x14ac:dyDescent="0.5">
      <c r="A87" s="90"/>
      <c r="B87" s="71" t="s">
        <v>392</v>
      </c>
      <c r="C87" s="90">
        <v>18112</v>
      </c>
      <c r="D87" s="90">
        <v>48</v>
      </c>
      <c r="E87" s="90">
        <v>1544</v>
      </c>
      <c r="F87" s="253"/>
      <c r="G87" s="90">
        <v>24</v>
      </c>
      <c r="H87" s="90">
        <v>2</v>
      </c>
      <c r="I87" s="90">
        <v>40</v>
      </c>
      <c r="J87" s="72">
        <f t="shared" si="1"/>
        <v>9840</v>
      </c>
      <c r="K87" s="90"/>
      <c r="L87" s="90"/>
      <c r="M87" s="90"/>
      <c r="N87" s="90"/>
      <c r="O87" s="90"/>
      <c r="P87" s="92"/>
      <c r="Q87" s="90"/>
      <c r="R87" s="90"/>
      <c r="S87" s="90"/>
      <c r="T87" s="90"/>
      <c r="U87" s="90"/>
      <c r="V87" s="90"/>
      <c r="W87" s="90"/>
      <c r="X87" s="90"/>
      <c r="Y87" s="93"/>
    </row>
    <row r="88" spans="1:25" ht="23.1" customHeight="1" x14ac:dyDescent="0.5">
      <c r="A88" s="90"/>
      <c r="B88" s="71" t="s">
        <v>392</v>
      </c>
      <c r="C88" s="90">
        <v>18111</v>
      </c>
      <c r="D88" s="90">
        <v>47</v>
      </c>
      <c r="E88" s="90">
        <v>1598</v>
      </c>
      <c r="F88" s="253"/>
      <c r="G88" s="90">
        <v>18</v>
      </c>
      <c r="H88" s="90">
        <v>1</v>
      </c>
      <c r="I88" s="90">
        <v>73</v>
      </c>
      <c r="J88" s="72">
        <f t="shared" si="1"/>
        <v>7373</v>
      </c>
      <c r="K88" s="90"/>
      <c r="L88" s="90"/>
      <c r="M88" s="90"/>
      <c r="N88" s="90"/>
      <c r="O88" s="90"/>
      <c r="P88" s="92"/>
      <c r="Q88" s="90"/>
      <c r="R88" s="90"/>
      <c r="S88" s="90"/>
      <c r="T88" s="90"/>
      <c r="U88" s="90"/>
      <c r="V88" s="90"/>
      <c r="W88" s="90"/>
      <c r="X88" s="90"/>
      <c r="Y88" s="93"/>
    </row>
    <row r="89" spans="1:25" ht="23.1" customHeight="1" x14ac:dyDescent="0.5">
      <c r="A89" s="90"/>
      <c r="B89" s="71" t="s">
        <v>392</v>
      </c>
      <c r="C89" s="90">
        <v>18209</v>
      </c>
      <c r="D89" s="90">
        <v>9</v>
      </c>
      <c r="E89" s="90">
        <v>2674</v>
      </c>
      <c r="F89" s="253"/>
      <c r="G89" s="90">
        <v>37</v>
      </c>
      <c r="H89" s="90">
        <v>2</v>
      </c>
      <c r="I89" s="90">
        <v>80</v>
      </c>
      <c r="J89" s="72">
        <f t="shared" si="1"/>
        <v>15080</v>
      </c>
      <c r="K89" s="90"/>
      <c r="L89" s="90"/>
      <c r="M89" s="90"/>
      <c r="N89" s="90"/>
      <c r="O89" s="90"/>
      <c r="P89" s="92"/>
      <c r="Q89" s="90"/>
      <c r="R89" s="90"/>
      <c r="S89" s="90"/>
      <c r="T89" s="90"/>
      <c r="U89" s="90"/>
      <c r="V89" s="90"/>
      <c r="W89" s="90"/>
      <c r="X89" s="90"/>
      <c r="Y89" s="93"/>
    </row>
    <row r="90" spans="1:25" ht="23.1" customHeight="1" x14ac:dyDescent="0.5">
      <c r="A90" s="90"/>
      <c r="B90" s="71" t="s">
        <v>392</v>
      </c>
      <c r="C90" s="90">
        <v>31068</v>
      </c>
      <c r="D90" s="90">
        <v>80</v>
      </c>
      <c r="E90" s="90">
        <v>1081</v>
      </c>
      <c r="F90" s="253"/>
      <c r="G90" s="90">
        <v>11</v>
      </c>
      <c r="H90" s="90">
        <v>2</v>
      </c>
      <c r="I90" s="90">
        <v>53</v>
      </c>
      <c r="J90" s="72">
        <f t="shared" si="1"/>
        <v>4653</v>
      </c>
      <c r="K90" s="90"/>
      <c r="L90" s="90"/>
      <c r="M90" s="90"/>
      <c r="N90" s="90"/>
      <c r="O90" s="90"/>
      <c r="P90" s="92"/>
      <c r="Q90" s="90"/>
      <c r="R90" s="90"/>
      <c r="S90" s="90"/>
      <c r="T90" s="90"/>
      <c r="U90" s="90"/>
      <c r="V90" s="90"/>
      <c r="W90" s="90"/>
      <c r="X90" s="90"/>
      <c r="Y90" s="93"/>
    </row>
    <row r="91" spans="1:25" ht="23.1" customHeight="1" x14ac:dyDescent="0.5">
      <c r="A91" s="90"/>
      <c r="B91" s="71" t="s">
        <v>402</v>
      </c>
      <c r="C91" s="90">
        <v>1502</v>
      </c>
      <c r="D91" s="90">
        <v>15</v>
      </c>
      <c r="E91" s="90">
        <v>2</v>
      </c>
      <c r="F91" s="253"/>
      <c r="G91" s="90">
        <v>13</v>
      </c>
      <c r="H91" s="90">
        <v>3</v>
      </c>
      <c r="I91" s="90">
        <v>20</v>
      </c>
      <c r="J91" s="72">
        <f t="shared" si="1"/>
        <v>5520</v>
      </c>
      <c r="K91" s="90"/>
      <c r="L91" s="90"/>
      <c r="M91" s="90"/>
      <c r="N91" s="90"/>
      <c r="O91" s="90"/>
      <c r="P91" s="92"/>
      <c r="Q91" s="90"/>
      <c r="R91" s="90"/>
      <c r="S91" s="90"/>
      <c r="T91" s="90"/>
      <c r="U91" s="90"/>
      <c r="V91" s="90"/>
      <c r="W91" s="90"/>
      <c r="X91" s="90"/>
      <c r="Y91" s="93"/>
    </row>
    <row r="92" spans="1:25" ht="23.1" customHeight="1" x14ac:dyDescent="0.5">
      <c r="A92" s="90">
        <v>28</v>
      </c>
      <c r="B92" s="71" t="s">
        <v>392</v>
      </c>
      <c r="C92" s="90">
        <v>17398</v>
      </c>
      <c r="D92" s="90">
        <v>27</v>
      </c>
      <c r="E92" s="90">
        <v>2810</v>
      </c>
      <c r="F92" s="253"/>
      <c r="G92" s="90"/>
      <c r="H92" s="90">
        <v>1</v>
      </c>
      <c r="I92" s="90">
        <v>8</v>
      </c>
      <c r="J92" s="72"/>
      <c r="K92" s="90">
        <v>108</v>
      </c>
      <c r="L92" s="90"/>
      <c r="M92" s="90"/>
      <c r="N92" s="90"/>
      <c r="O92" s="90">
        <v>16</v>
      </c>
      <c r="P92" s="92" t="s">
        <v>264</v>
      </c>
      <c r="Q92" s="71" t="s">
        <v>136</v>
      </c>
      <c r="R92" s="71" t="s">
        <v>45</v>
      </c>
      <c r="S92" s="90"/>
      <c r="T92" s="90"/>
      <c r="U92" s="90"/>
      <c r="V92" s="90"/>
      <c r="W92" s="90"/>
      <c r="X92" s="90"/>
      <c r="Y92" s="93" t="s">
        <v>431</v>
      </c>
    </row>
    <row r="93" spans="1:25" ht="23.1" customHeight="1" x14ac:dyDescent="0.5">
      <c r="A93" s="90">
        <v>29</v>
      </c>
      <c r="B93" s="71" t="s">
        <v>402</v>
      </c>
      <c r="C93" s="90">
        <v>2574</v>
      </c>
      <c r="D93" s="90">
        <v>123</v>
      </c>
      <c r="E93" s="90">
        <v>28</v>
      </c>
      <c r="F93" s="253"/>
      <c r="G93" s="90">
        <v>2</v>
      </c>
      <c r="H93" s="90">
        <v>2</v>
      </c>
      <c r="I93" s="90">
        <v>40</v>
      </c>
      <c r="J93" s="72">
        <f t="shared" si="1"/>
        <v>1040</v>
      </c>
      <c r="K93" s="90"/>
      <c r="L93" s="90"/>
      <c r="M93" s="90"/>
      <c r="N93" s="90"/>
      <c r="O93" s="90">
        <v>17</v>
      </c>
      <c r="P93" s="92" t="s">
        <v>67</v>
      </c>
      <c r="Q93" s="71" t="s">
        <v>136</v>
      </c>
      <c r="R93" s="71" t="s">
        <v>45</v>
      </c>
      <c r="S93" s="90"/>
      <c r="T93" s="90"/>
      <c r="U93" s="90"/>
      <c r="V93" s="90"/>
      <c r="W93" s="90"/>
      <c r="X93" s="90"/>
      <c r="Y93" s="93" t="s">
        <v>432</v>
      </c>
    </row>
    <row r="94" spans="1:25" ht="23.1" customHeight="1" x14ac:dyDescent="0.5">
      <c r="A94" s="90">
        <v>30</v>
      </c>
      <c r="B94" s="71" t="s">
        <v>392</v>
      </c>
      <c r="C94" s="90">
        <v>42497</v>
      </c>
      <c r="D94" s="90">
        <v>309</v>
      </c>
      <c r="E94" s="90">
        <v>3861</v>
      </c>
      <c r="F94" s="253"/>
      <c r="G94" s="90">
        <v>3</v>
      </c>
      <c r="H94" s="90"/>
      <c r="I94" s="90">
        <v>91</v>
      </c>
      <c r="J94" s="72">
        <f t="shared" si="1"/>
        <v>1291</v>
      </c>
      <c r="K94" s="90"/>
      <c r="L94" s="90"/>
      <c r="M94" s="90"/>
      <c r="N94" s="90"/>
      <c r="O94" s="90"/>
      <c r="P94" s="92"/>
      <c r="Q94" s="90"/>
      <c r="R94" s="90"/>
      <c r="S94" s="90"/>
      <c r="T94" s="90"/>
      <c r="U94" s="90"/>
      <c r="V94" s="90"/>
      <c r="W94" s="90"/>
      <c r="X94" s="90"/>
      <c r="Y94" s="93" t="s">
        <v>433</v>
      </c>
    </row>
    <row r="95" spans="1:25" ht="23.1" customHeight="1" x14ac:dyDescent="0.5">
      <c r="A95" s="90">
        <v>31</v>
      </c>
      <c r="B95" s="71" t="s">
        <v>392</v>
      </c>
      <c r="C95" s="90">
        <v>42987</v>
      </c>
      <c r="D95" s="90">
        <v>370</v>
      </c>
      <c r="E95" s="90">
        <v>4049</v>
      </c>
      <c r="F95" s="253"/>
      <c r="G95" s="90"/>
      <c r="H95" s="90">
        <v>2</v>
      </c>
      <c r="I95" s="90">
        <v>11</v>
      </c>
      <c r="J95" s="72"/>
      <c r="K95" s="90">
        <v>211</v>
      </c>
      <c r="L95" s="90"/>
      <c r="M95" s="90"/>
      <c r="N95" s="90"/>
      <c r="O95" s="90">
        <v>18</v>
      </c>
      <c r="P95" s="92" t="s">
        <v>130</v>
      </c>
      <c r="Q95" s="71" t="s">
        <v>136</v>
      </c>
      <c r="R95" s="71" t="s">
        <v>45</v>
      </c>
      <c r="S95" s="90"/>
      <c r="T95" s="90"/>
      <c r="U95" s="90"/>
      <c r="V95" s="90"/>
      <c r="W95" s="90"/>
      <c r="X95" s="90"/>
      <c r="Y95" s="93" t="s">
        <v>434</v>
      </c>
    </row>
    <row r="96" spans="1:25" ht="23.1" customHeight="1" x14ac:dyDescent="0.5">
      <c r="A96" s="90">
        <v>32</v>
      </c>
      <c r="B96" s="71" t="s">
        <v>392</v>
      </c>
      <c r="C96" s="90">
        <v>33145</v>
      </c>
      <c r="D96" s="90">
        <v>194</v>
      </c>
      <c r="E96" s="90">
        <v>2151</v>
      </c>
      <c r="F96" s="253"/>
      <c r="G96" s="90">
        <v>1</v>
      </c>
      <c r="H96" s="90">
        <v>2</v>
      </c>
      <c r="I96" s="90">
        <v>28</v>
      </c>
      <c r="J96" s="72">
        <f t="shared" si="1"/>
        <v>628</v>
      </c>
      <c r="K96" s="90"/>
      <c r="L96" s="90"/>
      <c r="M96" s="90"/>
      <c r="N96" s="90"/>
      <c r="O96" s="90">
        <v>19</v>
      </c>
      <c r="P96" s="92" t="s">
        <v>188</v>
      </c>
      <c r="Q96" s="71" t="s">
        <v>136</v>
      </c>
      <c r="R96" s="71" t="s">
        <v>45</v>
      </c>
      <c r="S96" s="90"/>
      <c r="T96" s="90"/>
      <c r="U96" s="90"/>
      <c r="V96" s="90"/>
      <c r="W96" s="90"/>
      <c r="X96" s="90"/>
      <c r="Y96" s="93" t="s">
        <v>435</v>
      </c>
    </row>
    <row r="97" spans="1:25" ht="23.1" customHeight="1" x14ac:dyDescent="0.5">
      <c r="A97" s="90"/>
      <c r="B97" s="71" t="s">
        <v>392</v>
      </c>
      <c r="C97" s="90">
        <v>42496</v>
      </c>
      <c r="D97" s="90">
        <v>308</v>
      </c>
      <c r="E97" s="90">
        <v>3860</v>
      </c>
      <c r="F97" s="253"/>
      <c r="G97" s="90">
        <v>2</v>
      </c>
      <c r="H97" s="90"/>
      <c r="I97" s="90">
        <v>91</v>
      </c>
      <c r="J97" s="72">
        <f>G97*400+H97*100+I97</f>
        <v>891</v>
      </c>
      <c r="K97" s="90"/>
      <c r="L97" s="90"/>
      <c r="M97" s="90"/>
      <c r="N97" s="90"/>
      <c r="O97" s="90"/>
      <c r="P97" s="92"/>
      <c r="Q97" s="90"/>
      <c r="R97" s="90"/>
      <c r="S97" s="90"/>
      <c r="T97" s="90"/>
      <c r="U97" s="90"/>
      <c r="V97" s="90"/>
      <c r="W97" s="90"/>
      <c r="X97" s="90"/>
      <c r="Y97" s="93"/>
    </row>
    <row r="98" spans="1:25" ht="23.1" customHeight="1" x14ac:dyDescent="0.5">
      <c r="A98" s="90">
        <v>33</v>
      </c>
      <c r="B98" s="71" t="s">
        <v>392</v>
      </c>
      <c r="C98" s="90">
        <v>19221</v>
      </c>
      <c r="D98" s="90">
        <v>19</v>
      </c>
      <c r="E98" s="90">
        <v>1720</v>
      </c>
      <c r="F98" s="253"/>
      <c r="G98" s="90">
        <v>4</v>
      </c>
      <c r="H98" s="90"/>
      <c r="I98" s="90">
        <v>40</v>
      </c>
      <c r="J98" s="72">
        <f t="shared" si="1"/>
        <v>1640</v>
      </c>
      <c r="K98" s="90"/>
      <c r="L98" s="90"/>
      <c r="M98" s="90"/>
      <c r="N98" s="90"/>
      <c r="O98" s="90">
        <v>20</v>
      </c>
      <c r="P98" s="92" t="s">
        <v>93</v>
      </c>
      <c r="Q98" s="71" t="s">
        <v>136</v>
      </c>
      <c r="R98" s="71" t="s">
        <v>45</v>
      </c>
      <c r="S98" s="90"/>
      <c r="T98" s="90"/>
      <c r="U98" s="90"/>
      <c r="V98" s="90"/>
      <c r="W98" s="90"/>
      <c r="X98" s="90"/>
      <c r="Y98" s="93" t="s">
        <v>436</v>
      </c>
    </row>
    <row r="99" spans="1:25" ht="23.1" customHeight="1" x14ac:dyDescent="0.5">
      <c r="A99" s="90">
        <v>34</v>
      </c>
      <c r="B99" s="71" t="s">
        <v>392</v>
      </c>
      <c r="C99" s="90">
        <v>40558</v>
      </c>
      <c r="D99" s="90">
        <v>127</v>
      </c>
      <c r="E99" s="90">
        <v>3654</v>
      </c>
      <c r="F99" s="253"/>
      <c r="G99" s="90">
        <v>2</v>
      </c>
      <c r="H99" s="90"/>
      <c r="I99" s="90">
        <v>65</v>
      </c>
      <c r="J99" s="72">
        <f t="shared" si="1"/>
        <v>865</v>
      </c>
      <c r="K99" s="90"/>
      <c r="L99" s="90"/>
      <c r="M99" s="90"/>
      <c r="N99" s="90"/>
      <c r="O99" s="90"/>
      <c r="P99" s="92"/>
      <c r="Q99" s="90"/>
      <c r="R99" s="90"/>
      <c r="S99" s="90"/>
      <c r="T99" s="90"/>
      <c r="U99" s="90"/>
      <c r="V99" s="90"/>
      <c r="W99" s="90"/>
      <c r="X99" s="90"/>
      <c r="Y99" s="93" t="s">
        <v>437</v>
      </c>
    </row>
    <row r="100" spans="1:25" ht="23.1" customHeight="1" x14ac:dyDescent="0.5">
      <c r="A100" s="90">
        <v>35</v>
      </c>
      <c r="B100" s="71" t="s">
        <v>392</v>
      </c>
      <c r="C100" s="90">
        <v>7478</v>
      </c>
      <c r="D100" s="90">
        <v>6</v>
      </c>
      <c r="E100" s="90">
        <v>366</v>
      </c>
      <c r="F100" s="253"/>
      <c r="G100" s="90">
        <v>2</v>
      </c>
      <c r="H100" s="90">
        <v>2</v>
      </c>
      <c r="I100" s="90">
        <v>89</v>
      </c>
      <c r="J100" s="72">
        <f t="shared" si="1"/>
        <v>1089</v>
      </c>
      <c r="K100" s="90"/>
      <c r="L100" s="90"/>
      <c r="M100" s="90"/>
      <c r="N100" s="90"/>
      <c r="O100" s="90">
        <v>21</v>
      </c>
      <c r="P100" s="92" t="s">
        <v>57</v>
      </c>
      <c r="Q100" s="71" t="s">
        <v>136</v>
      </c>
      <c r="R100" s="71" t="s">
        <v>45</v>
      </c>
      <c r="S100" s="90"/>
      <c r="T100" s="90"/>
      <c r="U100" s="90"/>
      <c r="V100" s="90"/>
      <c r="W100" s="90"/>
      <c r="X100" s="90"/>
      <c r="Y100" s="93" t="s">
        <v>438</v>
      </c>
    </row>
    <row r="101" spans="1:25" ht="23.1" customHeight="1" x14ac:dyDescent="0.5">
      <c r="A101" s="90">
        <v>36</v>
      </c>
      <c r="B101" s="71" t="s">
        <v>392</v>
      </c>
      <c r="C101" s="90">
        <v>40565</v>
      </c>
      <c r="D101" s="90">
        <v>63</v>
      </c>
      <c r="E101" s="90">
        <v>3661</v>
      </c>
      <c r="F101" s="253"/>
      <c r="G101" s="90"/>
      <c r="H101" s="90">
        <v>1</v>
      </c>
      <c r="I101" s="90"/>
      <c r="J101" s="72"/>
      <c r="K101" s="90">
        <v>100</v>
      </c>
      <c r="L101" s="90"/>
      <c r="M101" s="90"/>
      <c r="N101" s="90"/>
      <c r="O101" s="90">
        <v>22</v>
      </c>
      <c r="P101" s="92" t="s">
        <v>439</v>
      </c>
      <c r="Q101" s="71" t="s">
        <v>136</v>
      </c>
      <c r="R101" s="71" t="s">
        <v>45</v>
      </c>
      <c r="S101" s="90"/>
      <c r="T101" s="90"/>
      <c r="U101" s="90"/>
      <c r="V101" s="90"/>
      <c r="W101" s="90"/>
      <c r="X101" s="90"/>
      <c r="Y101" s="93" t="s">
        <v>440</v>
      </c>
    </row>
    <row r="102" spans="1:25" ht="23.1" customHeight="1" x14ac:dyDescent="0.5">
      <c r="A102" s="90">
        <v>37</v>
      </c>
      <c r="B102" s="71" t="s">
        <v>402</v>
      </c>
      <c r="C102" s="90">
        <v>801</v>
      </c>
      <c r="D102" s="90">
        <v>217</v>
      </c>
      <c r="E102" s="90">
        <v>1</v>
      </c>
      <c r="F102" s="253"/>
      <c r="G102" s="90"/>
      <c r="H102" s="90"/>
      <c r="I102" s="90">
        <v>60</v>
      </c>
      <c r="J102" s="72"/>
      <c r="K102" s="90"/>
      <c r="L102" s="90">
        <v>60</v>
      </c>
      <c r="M102" s="90"/>
      <c r="N102" s="90"/>
      <c r="O102" s="90"/>
      <c r="P102" s="92"/>
      <c r="Q102" s="90"/>
      <c r="R102" s="90"/>
      <c r="S102" s="90"/>
      <c r="T102" s="90"/>
      <c r="U102" s="90"/>
      <c r="V102" s="90"/>
      <c r="W102" s="90"/>
      <c r="X102" s="90"/>
      <c r="Y102" s="93" t="s">
        <v>441</v>
      </c>
    </row>
    <row r="103" spans="1:25" ht="23.1" customHeight="1" x14ac:dyDescent="0.5">
      <c r="A103" s="90">
        <v>38</v>
      </c>
      <c r="B103" s="71" t="s">
        <v>392</v>
      </c>
      <c r="C103" s="90">
        <v>25782</v>
      </c>
      <c r="D103" s="90">
        <v>175</v>
      </c>
      <c r="E103" s="90">
        <v>773</v>
      </c>
      <c r="F103" s="253"/>
      <c r="G103" s="90">
        <v>4</v>
      </c>
      <c r="H103" s="90"/>
      <c r="I103" s="90"/>
      <c r="J103" s="72">
        <f t="shared" si="1"/>
        <v>1600</v>
      </c>
      <c r="K103" s="90"/>
      <c r="L103" s="90"/>
      <c r="M103" s="90"/>
      <c r="N103" s="90"/>
      <c r="O103" s="90"/>
      <c r="P103" s="92"/>
      <c r="Q103" s="90"/>
      <c r="R103" s="90"/>
      <c r="S103" s="90"/>
      <c r="T103" s="90"/>
      <c r="U103" s="90"/>
      <c r="V103" s="90"/>
      <c r="W103" s="90"/>
      <c r="X103" s="90"/>
      <c r="Y103" s="93" t="s">
        <v>442</v>
      </c>
    </row>
    <row r="104" spans="1:25" ht="23.1" customHeight="1" x14ac:dyDescent="0.5">
      <c r="A104" s="90">
        <v>39</v>
      </c>
      <c r="B104" s="71" t="s">
        <v>392</v>
      </c>
      <c r="C104" s="90">
        <v>31998</v>
      </c>
      <c r="D104" s="90">
        <v>144</v>
      </c>
      <c r="E104" s="90">
        <v>1124</v>
      </c>
      <c r="F104" s="253"/>
      <c r="G104" s="90">
        <v>8</v>
      </c>
      <c r="H104" s="90">
        <v>1</v>
      </c>
      <c r="I104" s="90">
        <v>81</v>
      </c>
      <c r="J104" s="72">
        <f t="shared" si="1"/>
        <v>3381</v>
      </c>
      <c r="K104" s="90"/>
      <c r="L104" s="90"/>
      <c r="M104" s="90"/>
      <c r="N104" s="90"/>
      <c r="O104" s="90">
        <v>23</v>
      </c>
      <c r="P104" s="92" t="s">
        <v>278</v>
      </c>
      <c r="Q104" s="71" t="s">
        <v>136</v>
      </c>
      <c r="R104" s="71" t="s">
        <v>45</v>
      </c>
      <c r="S104" s="90"/>
      <c r="T104" s="90"/>
      <c r="U104" s="90"/>
      <c r="V104" s="90"/>
      <c r="W104" s="90"/>
      <c r="X104" s="90"/>
      <c r="Y104" s="93" t="s">
        <v>443</v>
      </c>
    </row>
    <row r="105" spans="1:25" ht="23.1" customHeight="1" x14ac:dyDescent="0.5">
      <c r="A105" s="90">
        <v>40</v>
      </c>
      <c r="B105" s="71" t="s">
        <v>392</v>
      </c>
      <c r="C105" s="90">
        <v>35324</v>
      </c>
      <c r="D105" s="90">
        <v>95</v>
      </c>
      <c r="E105" s="90">
        <v>2394</v>
      </c>
      <c r="F105" s="253"/>
      <c r="G105" s="90">
        <v>4</v>
      </c>
      <c r="H105" s="90"/>
      <c r="I105" s="90"/>
      <c r="J105" s="72">
        <f t="shared" si="1"/>
        <v>1600</v>
      </c>
      <c r="K105" s="90"/>
      <c r="L105" s="90"/>
      <c r="M105" s="90"/>
      <c r="N105" s="90"/>
      <c r="O105" s="90">
        <v>24</v>
      </c>
      <c r="P105" s="92" t="s">
        <v>71</v>
      </c>
      <c r="Q105" s="71" t="s">
        <v>136</v>
      </c>
      <c r="R105" s="71" t="s">
        <v>45</v>
      </c>
      <c r="S105" s="90"/>
      <c r="T105" s="90"/>
      <c r="U105" s="90"/>
      <c r="V105" s="90"/>
      <c r="W105" s="90"/>
      <c r="X105" s="90"/>
      <c r="Y105" s="93" t="s">
        <v>444</v>
      </c>
    </row>
    <row r="106" spans="1:25" ht="23.1" customHeight="1" x14ac:dyDescent="0.5">
      <c r="A106" s="90">
        <v>41</v>
      </c>
      <c r="B106" s="71" t="s">
        <v>392</v>
      </c>
      <c r="C106" s="90">
        <v>19224</v>
      </c>
      <c r="D106" s="90">
        <v>32</v>
      </c>
      <c r="E106" s="90">
        <v>1723</v>
      </c>
      <c r="F106" s="253"/>
      <c r="G106" s="90">
        <v>27</v>
      </c>
      <c r="H106" s="90">
        <v>3</v>
      </c>
      <c r="I106" s="90">
        <v>50</v>
      </c>
      <c r="J106" s="72">
        <f t="shared" si="1"/>
        <v>11150</v>
      </c>
      <c r="K106" s="90"/>
      <c r="L106" s="90"/>
      <c r="M106" s="90"/>
      <c r="N106" s="90"/>
      <c r="O106" s="90"/>
      <c r="P106" s="92"/>
      <c r="Q106" s="90"/>
      <c r="R106" s="90"/>
      <c r="S106" s="90"/>
      <c r="T106" s="90"/>
      <c r="U106" s="90"/>
      <c r="V106" s="90"/>
      <c r="W106" s="90"/>
      <c r="X106" s="90"/>
      <c r="Y106" s="93" t="s">
        <v>445</v>
      </c>
    </row>
    <row r="107" spans="1:25" ht="23.1" customHeight="1" x14ac:dyDescent="0.5">
      <c r="A107" s="90"/>
      <c r="B107" s="71" t="s">
        <v>392</v>
      </c>
      <c r="C107" s="90">
        <v>18048</v>
      </c>
      <c r="D107" s="90">
        <v>96</v>
      </c>
      <c r="E107" s="90">
        <v>1535</v>
      </c>
      <c r="F107" s="253"/>
      <c r="G107" s="90">
        <v>6</v>
      </c>
      <c r="H107" s="90">
        <v>1</v>
      </c>
      <c r="I107" s="90">
        <v>90</v>
      </c>
      <c r="J107" s="72">
        <f t="shared" si="1"/>
        <v>2590</v>
      </c>
      <c r="K107" s="90"/>
      <c r="L107" s="90"/>
      <c r="M107" s="90"/>
      <c r="N107" s="90"/>
      <c r="O107" s="90"/>
      <c r="P107" s="92"/>
      <c r="Q107" s="90"/>
      <c r="R107" s="90"/>
      <c r="S107" s="90"/>
      <c r="T107" s="90"/>
      <c r="U107" s="90"/>
      <c r="V107" s="90"/>
      <c r="W107" s="90"/>
      <c r="X107" s="90"/>
      <c r="Y107" s="93"/>
    </row>
    <row r="108" spans="1:25" ht="23.1" customHeight="1" x14ac:dyDescent="0.5">
      <c r="A108" s="90"/>
      <c r="B108" s="71" t="s">
        <v>392</v>
      </c>
      <c r="C108" s="90">
        <v>7343</v>
      </c>
      <c r="D108" s="90">
        <v>5</v>
      </c>
      <c r="E108" s="90">
        <v>367</v>
      </c>
      <c r="F108" s="253"/>
      <c r="G108" s="90"/>
      <c r="H108" s="90">
        <v>3</v>
      </c>
      <c r="I108" s="90">
        <v>49</v>
      </c>
      <c r="J108" s="72">
        <f t="shared" si="1"/>
        <v>349</v>
      </c>
      <c r="K108" s="90"/>
      <c r="L108" s="90"/>
      <c r="M108" s="90"/>
      <c r="N108" s="90"/>
      <c r="O108" s="90"/>
      <c r="P108" s="92"/>
      <c r="Q108" s="90"/>
      <c r="R108" s="90"/>
      <c r="S108" s="90"/>
      <c r="T108" s="90"/>
      <c r="U108" s="90"/>
      <c r="V108" s="90"/>
      <c r="W108" s="90"/>
      <c r="X108" s="90"/>
      <c r="Y108" s="93"/>
    </row>
    <row r="109" spans="1:25" ht="23.1" customHeight="1" x14ac:dyDescent="0.5">
      <c r="A109" s="90">
        <v>42</v>
      </c>
      <c r="B109" s="71" t="s">
        <v>392</v>
      </c>
      <c r="C109" s="90">
        <v>15176</v>
      </c>
      <c r="D109" s="90">
        <v>4</v>
      </c>
      <c r="E109" s="90">
        <v>1243</v>
      </c>
      <c r="F109" s="253"/>
      <c r="G109" s="90">
        <v>21</v>
      </c>
      <c r="H109" s="90">
        <v>2</v>
      </c>
      <c r="I109" s="90">
        <v>38</v>
      </c>
      <c r="J109" s="72">
        <f t="shared" si="1"/>
        <v>8638</v>
      </c>
      <c r="K109" s="90"/>
      <c r="L109" s="90"/>
      <c r="M109" s="90"/>
      <c r="N109" s="90"/>
      <c r="O109" s="90"/>
      <c r="P109" s="92"/>
      <c r="Q109" s="90"/>
      <c r="R109" s="90"/>
      <c r="S109" s="90"/>
      <c r="T109" s="90"/>
      <c r="U109" s="90"/>
      <c r="V109" s="90"/>
      <c r="W109" s="90"/>
      <c r="X109" s="90"/>
      <c r="Y109" s="93" t="s">
        <v>446</v>
      </c>
    </row>
    <row r="110" spans="1:25" ht="23.1" customHeight="1" x14ac:dyDescent="0.5">
      <c r="A110" s="90">
        <v>43</v>
      </c>
      <c r="B110" s="71" t="s">
        <v>392</v>
      </c>
      <c r="C110" s="90">
        <v>32506</v>
      </c>
      <c r="D110" s="90">
        <v>21</v>
      </c>
      <c r="E110" s="90">
        <v>1193</v>
      </c>
      <c r="F110" s="253"/>
      <c r="G110" s="90"/>
      <c r="H110" s="90">
        <v>1</v>
      </c>
      <c r="I110" s="90">
        <v>7</v>
      </c>
      <c r="J110" s="72"/>
      <c r="K110" s="90">
        <v>107</v>
      </c>
      <c r="L110" s="90"/>
      <c r="M110" s="90"/>
      <c r="N110" s="90"/>
      <c r="O110" s="90">
        <v>25</v>
      </c>
      <c r="P110" s="92" t="s">
        <v>218</v>
      </c>
      <c r="Q110" s="71" t="s">
        <v>136</v>
      </c>
      <c r="R110" s="71" t="s">
        <v>45</v>
      </c>
      <c r="S110" s="90"/>
      <c r="T110" s="90"/>
      <c r="U110" s="90"/>
      <c r="V110" s="90"/>
      <c r="W110" s="90"/>
      <c r="X110" s="90"/>
      <c r="Y110" s="93" t="s">
        <v>447</v>
      </c>
    </row>
    <row r="111" spans="1:25" ht="23.1" customHeight="1" x14ac:dyDescent="0.5">
      <c r="A111" s="90"/>
      <c r="B111" s="71" t="s">
        <v>392</v>
      </c>
      <c r="C111" s="90">
        <v>25967</v>
      </c>
      <c r="D111" s="90">
        <v>18</v>
      </c>
      <c r="E111" s="90">
        <v>774</v>
      </c>
      <c r="F111" s="253"/>
      <c r="G111" s="90"/>
      <c r="H111" s="90">
        <v>1</v>
      </c>
      <c r="I111" s="90">
        <v>11</v>
      </c>
      <c r="J111" s="72">
        <f t="shared" si="1"/>
        <v>111</v>
      </c>
      <c r="K111" s="90"/>
      <c r="L111" s="90"/>
      <c r="M111" s="90"/>
      <c r="N111" s="90"/>
      <c r="O111" s="90"/>
      <c r="P111" s="92"/>
      <c r="Q111" s="90"/>
      <c r="R111" s="90"/>
      <c r="S111" s="90"/>
      <c r="T111" s="90"/>
      <c r="U111" s="90"/>
      <c r="V111" s="90"/>
      <c r="W111" s="90"/>
      <c r="X111" s="90"/>
      <c r="Y111" s="93"/>
    </row>
    <row r="112" spans="1:25" ht="23.1" customHeight="1" x14ac:dyDescent="0.5">
      <c r="A112" s="90"/>
      <c r="B112" s="71" t="s">
        <v>392</v>
      </c>
      <c r="C112" s="90">
        <v>18072</v>
      </c>
      <c r="D112" s="90">
        <v>123</v>
      </c>
      <c r="E112" s="90">
        <v>1559</v>
      </c>
      <c r="F112" s="253"/>
      <c r="G112" s="90">
        <v>8</v>
      </c>
      <c r="H112" s="90">
        <v>1</v>
      </c>
      <c r="I112" s="90">
        <v>63</v>
      </c>
      <c r="J112" s="72">
        <f t="shared" si="1"/>
        <v>3363</v>
      </c>
      <c r="K112" s="90"/>
      <c r="L112" s="90"/>
      <c r="M112" s="90"/>
      <c r="N112" s="90"/>
      <c r="O112" s="90"/>
      <c r="P112" s="92"/>
      <c r="Q112" s="90"/>
      <c r="R112" s="90"/>
      <c r="S112" s="90"/>
      <c r="T112" s="90"/>
      <c r="U112" s="90"/>
      <c r="V112" s="90"/>
      <c r="W112" s="90"/>
      <c r="X112" s="90"/>
      <c r="Y112" s="93"/>
    </row>
    <row r="113" spans="1:25" ht="23.1" customHeight="1" x14ac:dyDescent="0.5">
      <c r="A113" s="90">
        <v>44</v>
      </c>
      <c r="B113" s="71" t="s">
        <v>392</v>
      </c>
      <c r="C113" s="90">
        <v>43278</v>
      </c>
      <c r="D113" s="90">
        <v>308</v>
      </c>
      <c r="E113" s="90">
        <v>3917</v>
      </c>
      <c r="F113" s="253"/>
      <c r="G113" s="90">
        <v>10</v>
      </c>
      <c r="H113" s="90"/>
      <c r="I113" s="90">
        <v>17</v>
      </c>
      <c r="J113" s="72">
        <f t="shared" si="1"/>
        <v>4017</v>
      </c>
      <c r="K113" s="90"/>
      <c r="L113" s="90"/>
      <c r="M113" s="90"/>
      <c r="N113" s="90"/>
      <c r="O113" s="90">
        <v>26</v>
      </c>
      <c r="P113" s="92" t="s">
        <v>192</v>
      </c>
      <c r="Q113" s="71" t="s">
        <v>136</v>
      </c>
      <c r="R113" s="71" t="s">
        <v>45</v>
      </c>
      <c r="S113" s="90"/>
      <c r="T113" s="90"/>
      <c r="U113" s="90"/>
      <c r="V113" s="90"/>
      <c r="W113" s="90"/>
      <c r="X113" s="90"/>
      <c r="Y113" s="93" t="s">
        <v>448</v>
      </c>
    </row>
    <row r="114" spans="1:25" ht="23.1" customHeight="1" x14ac:dyDescent="0.5">
      <c r="A114" s="90">
        <v>45</v>
      </c>
      <c r="B114" s="71" t="s">
        <v>392</v>
      </c>
      <c r="C114" s="90">
        <v>43288</v>
      </c>
      <c r="D114" s="90">
        <v>318</v>
      </c>
      <c r="E114" s="90">
        <v>3927</v>
      </c>
      <c r="F114" s="253"/>
      <c r="G114" s="90">
        <v>9</v>
      </c>
      <c r="H114" s="90"/>
      <c r="I114" s="90">
        <v>62</v>
      </c>
      <c r="J114" s="72">
        <f t="shared" si="1"/>
        <v>3662</v>
      </c>
      <c r="K114" s="90"/>
      <c r="L114" s="90"/>
      <c r="M114" s="90"/>
      <c r="N114" s="90"/>
      <c r="O114" s="90"/>
      <c r="P114" s="92"/>
      <c r="Q114" s="90"/>
      <c r="R114" s="90"/>
      <c r="S114" s="90"/>
      <c r="T114" s="90"/>
      <c r="U114" s="90"/>
      <c r="V114" s="90"/>
      <c r="W114" s="90"/>
      <c r="X114" s="90"/>
      <c r="Y114" s="93" t="s">
        <v>449</v>
      </c>
    </row>
    <row r="115" spans="1:25" ht="23.1" customHeight="1" x14ac:dyDescent="0.5">
      <c r="A115" s="90"/>
      <c r="B115" s="71" t="s">
        <v>392</v>
      </c>
      <c r="C115" s="90">
        <v>15165</v>
      </c>
      <c r="D115" s="90">
        <v>12</v>
      </c>
      <c r="E115" s="90">
        <v>1232</v>
      </c>
      <c r="F115" s="253"/>
      <c r="G115" s="90">
        <v>2</v>
      </c>
      <c r="H115" s="90"/>
      <c r="I115" s="90">
        <v>52</v>
      </c>
      <c r="J115" s="72">
        <f t="shared" si="1"/>
        <v>852</v>
      </c>
      <c r="K115" s="90"/>
      <c r="L115" s="90"/>
      <c r="M115" s="90"/>
      <c r="N115" s="90"/>
      <c r="O115" s="90">
        <v>27</v>
      </c>
      <c r="P115" s="92" t="s">
        <v>450</v>
      </c>
      <c r="Q115" s="71" t="s">
        <v>136</v>
      </c>
      <c r="R115" s="71" t="s">
        <v>45</v>
      </c>
      <c r="S115" s="90"/>
      <c r="T115" s="90"/>
      <c r="U115" s="90"/>
      <c r="V115" s="90"/>
      <c r="W115" s="90"/>
      <c r="X115" s="90"/>
      <c r="Y115" s="93"/>
    </row>
    <row r="116" spans="1:25" ht="23.1" customHeight="1" x14ac:dyDescent="0.5">
      <c r="A116" s="90">
        <v>46</v>
      </c>
      <c r="B116" s="71" t="s">
        <v>392</v>
      </c>
      <c r="C116" s="90">
        <v>15145</v>
      </c>
      <c r="D116" s="90">
        <v>4</v>
      </c>
      <c r="E116" s="90">
        <v>1212</v>
      </c>
      <c r="F116" s="253"/>
      <c r="G116" s="90">
        <v>21</v>
      </c>
      <c r="H116" s="90">
        <v>3</v>
      </c>
      <c r="I116" s="90">
        <v>31</v>
      </c>
      <c r="J116" s="72">
        <f t="shared" si="1"/>
        <v>8731</v>
      </c>
      <c r="K116" s="90"/>
      <c r="L116" s="90"/>
      <c r="M116" s="90"/>
      <c r="N116" s="90"/>
      <c r="O116" s="90"/>
      <c r="P116" s="92"/>
      <c r="Q116" s="90"/>
      <c r="R116" s="90"/>
      <c r="S116" s="90"/>
      <c r="T116" s="90"/>
      <c r="U116" s="90"/>
      <c r="V116" s="90"/>
      <c r="W116" s="90"/>
      <c r="X116" s="90"/>
      <c r="Y116" s="93" t="s">
        <v>451</v>
      </c>
    </row>
    <row r="117" spans="1:25" ht="23.1" customHeight="1" x14ac:dyDescent="0.5">
      <c r="A117" s="90"/>
      <c r="B117" s="71" t="s">
        <v>392</v>
      </c>
      <c r="C117" s="90">
        <v>15146</v>
      </c>
      <c r="D117" s="90">
        <v>5</v>
      </c>
      <c r="E117" s="90">
        <v>1213</v>
      </c>
      <c r="F117" s="253"/>
      <c r="G117" s="90">
        <v>8</v>
      </c>
      <c r="H117" s="90">
        <v>1</v>
      </c>
      <c r="I117" s="90">
        <v>72</v>
      </c>
      <c r="J117" s="72">
        <f t="shared" si="1"/>
        <v>3372</v>
      </c>
      <c r="K117" s="90"/>
      <c r="L117" s="90"/>
      <c r="M117" s="90"/>
      <c r="N117" s="90"/>
      <c r="O117" s="90">
        <v>28</v>
      </c>
      <c r="P117" s="92" t="s">
        <v>292</v>
      </c>
      <c r="Q117" s="71" t="s">
        <v>136</v>
      </c>
      <c r="R117" s="71" t="s">
        <v>45</v>
      </c>
      <c r="S117" s="90"/>
      <c r="T117" s="90"/>
      <c r="U117" s="90"/>
      <c r="V117" s="90"/>
      <c r="W117" s="90"/>
      <c r="X117" s="90"/>
      <c r="Y117" s="93"/>
    </row>
    <row r="118" spans="1:25" ht="23.1" customHeight="1" x14ac:dyDescent="0.5">
      <c r="A118" s="90"/>
      <c r="B118" s="71" t="s">
        <v>392</v>
      </c>
      <c r="C118" s="90">
        <v>15147</v>
      </c>
      <c r="D118" s="90">
        <v>210</v>
      </c>
      <c r="E118" s="90">
        <v>2600</v>
      </c>
      <c r="F118" s="253"/>
      <c r="G118" s="90">
        <v>3</v>
      </c>
      <c r="H118" s="90">
        <v>2</v>
      </c>
      <c r="I118" s="90">
        <v>73</v>
      </c>
      <c r="J118" s="72">
        <f t="shared" si="1"/>
        <v>1473</v>
      </c>
      <c r="K118" s="90"/>
      <c r="L118" s="90"/>
      <c r="M118" s="90"/>
      <c r="N118" s="90"/>
      <c r="O118" s="90"/>
      <c r="P118" s="92"/>
      <c r="Q118" s="90"/>
      <c r="R118" s="90"/>
      <c r="S118" s="90"/>
      <c r="T118" s="90"/>
      <c r="U118" s="90"/>
      <c r="V118" s="90"/>
      <c r="W118" s="90"/>
      <c r="X118" s="90"/>
      <c r="Y118" s="93"/>
    </row>
    <row r="119" spans="1:25" ht="23.1" customHeight="1" x14ac:dyDescent="0.5">
      <c r="A119" s="90">
        <v>47</v>
      </c>
      <c r="B119" s="71" t="s">
        <v>392</v>
      </c>
      <c r="C119" s="90">
        <v>27929</v>
      </c>
      <c r="D119" s="90">
        <v>77</v>
      </c>
      <c r="E119" s="90">
        <v>862</v>
      </c>
      <c r="F119" s="253"/>
      <c r="G119" s="90">
        <v>12</v>
      </c>
      <c r="H119" s="90">
        <v>1</v>
      </c>
      <c r="I119" s="90">
        <v>77</v>
      </c>
      <c r="J119" s="72">
        <f t="shared" si="1"/>
        <v>4977</v>
      </c>
      <c r="K119" s="90"/>
      <c r="L119" s="90"/>
      <c r="M119" s="90"/>
      <c r="N119" s="90"/>
      <c r="O119" s="90">
        <v>29</v>
      </c>
      <c r="P119" s="92" t="s">
        <v>253</v>
      </c>
      <c r="Q119" s="71" t="s">
        <v>136</v>
      </c>
      <c r="R119" s="71" t="s">
        <v>45</v>
      </c>
      <c r="S119" s="90"/>
      <c r="T119" s="90"/>
      <c r="U119" s="90"/>
      <c r="V119" s="90"/>
      <c r="W119" s="90"/>
      <c r="X119" s="90"/>
      <c r="Y119" s="93" t="s">
        <v>452</v>
      </c>
    </row>
    <row r="120" spans="1:25" ht="23.1" customHeight="1" x14ac:dyDescent="0.5">
      <c r="A120" s="90">
        <v>48</v>
      </c>
      <c r="B120" s="71" t="s">
        <v>392</v>
      </c>
      <c r="C120" s="90">
        <v>15151</v>
      </c>
      <c r="D120" s="90">
        <v>1</v>
      </c>
      <c r="E120" s="90">
        <v>1218</v>
      </c>
      <c r="F120" s="253"/>
      <c r="G120" s="90">
        <v>4</v>
      </c>
      <c r="H120" s="90">
        <v>1</v>
      </c>
      <c r="I120" s="90">
        <v>82</v>
      </c>
      <c r="J120" s="72">
        <f t="shared" si="1"/>
        <v>1782</v>
      </c>
      <c r="K120" s="90"/>
      <c r="L120" s="90"/>
      <c r="M120" s="90"/>
      <c r="N120" s="90"/>
      <c r="O120" s="90"/>
      <c r="P120" s="92"/>
      <c r="Q120" s="90"/>
      <c r="R120" s="90"/>
      <c r="S120" s="90"/>
      <c r="T120" s="90"/>
      <c r="U120" s="90"/>
      <c r="V120" s="90"/>
      <c r="W120" s="90"/>
      <c r="X120" s="90"/>
      <c r="Y120" s="93" t="s">
        <v>453</v>
      </c>
    </row>
    <row r="121" spans="1:25" ht="23.1" customHeight="1" x14ac:dyDescent="0.5">
      <c r="A121" s="90"/>
      <c r="B121" s="71" t="s">
        <v>392</v>
      </c>
      <c r="C121" s="90">
        <v>40566</v>
      </c>
      <c r="D121" s="90">
        <v>256</v>
      </c>
      <c r="E121" s="90">
        <v>3662</v>
      </c>
      <c r="F121" s="253"/>
      <c r="G121" s="90">
        <v>6</v>
      </c>
      <c r="H121" s="90">
        <v>1</v>
      </c>
      <c r="I121" s="90">
        <v>11</v>
      </c>
      <c r="J121" s="72">
        <f t="shared" si="1"/>
        <v>2511</v>
      </c>
      <c r="K121" s="90"/>
      <c r="L121" s="90"/>
      <c r="M121" s="90"/>
      <c r="N121" s="90"/>
      <c r="O121" s="90"/>
      <c r="P121" s="92"/>
      <c r="Q121" s="90"/>
      <c r="R121" s="90"/>
      <c r="S121" s="90"/>
      <c r="T121" s="90"/>
      <c r="U121" s="90"/>
      <c r="V121" s="90"/>
      <c r="W121" s="90"/>
      <c r="X121" s="90"/>
      <c r="Y121" s="93"/>
    </row>
    <row r="122" spans="1:25" ht="23.1" customHeight="1" x14ac:dyDescent="0.5">
      <c r="A122" s="90"/>
      <c r="B122" s="71" t="s">
        <v>392</v>
      </c>
      <c r="C122" s="90">
        <v>18049</v>
      </c>
      <c r="D122" s="90">
        <v>95</v>
      </c>
      <c r="E122" s="90">
        <v>1536</v>
      </c>
      <c r="F122" s="253"/>
      <c r="G122" s="90">
        <v>7</v>
      </c>
      <c r="H122" s="90"/>
      <c r="I122" s="90">
        <v>14</v>
      </c>
      <c r="J122" s="72">
        <f t="shared" si="1"/>
        <v>2814</v>
      </c>
      <c r="K122" s="90"/>
      <c r="L122" s="90"/>
      <c r="M122" s="90"/>
      <c r="N122" s="90"/>
      <c r="O122" s="90"/>
      <c r="P122" s="92"/>
      <c r="Q122" s="90"/>
      <c r="R122" s="90"/>
      <c r="S122" s="90"/>
      <c r="T122" s="90"/>
      <c r="U122" s="90"/>
      <c r="V122" s="90"/>
      <c r="W122" s="90"/>
      <c r="X122" s="90"/>
      <c r="Y122" s="93"/>
    </row>
    <row r="123" spans="1:25" ht="23.1" customHeight="1" x14ac:dyDescent="0.5">
      <c r="A123" s="90"/>
      <c r="B123" s="71" t="s">
        <v>392</v>
      </c>
      <c r="C123" s="90">
        <v>42818</v>
      </c>
      <c r="D123" s="90">
        <v>298</v>
      </c>
      <c r="E123" s="90">
        <v>3905</v>
      </c>
      <c r="F123" s="253"/>
      <c r="G123" s="90">
        <v>7</v>
      </c>
      <c r="H123" s="90">
        <v>3</v>
      </c>
      <c r="I123" s="90">
        <v>69</v>
      </c>
      <c r="J123" s="72">
        <f t="shared" si="1"/>
        <v>3169</v>
      </c>
      <c r="K123" s="90"/>
      <c r="L123" s="90"/>
      <c r="M123" s="90"/>
      <c r="N123" s="90"/>
      <c r="O123" s="90"/>
      <c r="P123" s="92"/>
      <c r="Q123" s="90"/>
      <c r="R123" s="90"/>
      <c r="S123" s="90"/>
      <c r="T123" s="90"/>
      <c r="U123" s="90"/>
      <c r="V123" s="90"/>
      <c r="W123" s="90"/>
      <c r="X123" s="90"/>
      <c r="Y123" s="93"/>
    </row>
    <row r="124" spans="1:25" ht="23.1" customHeight="1" x14ac:dyDescent="0.5">
      <c r="A124" s="90">
        <v>49</v>
      </c>
      <c r="B124" s="71" t="s">
        <v>392</v>
      </c>
      <c r="C124" s="90">
        <v>15150</v>
      </c>
      <c r="D124" s="90">
        <v>31</v>
      </c>
      <c r="E124" s="90">
        <v>1217</v>
      </c>
      <c r="F124" s="253"/>
      <c r="G124" s="90">
        <v>9</v>
      </c>
      <c r="H124" s="90"/>
      <c r="I124" s="90">
        <v>36</v>
      </c>
      <c r="J124" s="72">
        <f t="shared" si="1"/>
        <v>3636</v>
      </c>
      <c r="K124" s="90"/>
      <c r="L124" s="90"/>
      <c r="M124" s="90"/>
      <c r="N124" s="90"/>
      <c r="O124" s="90"/>
      <c r="P124" s="92"/>
      <c r="Q124" s="90"/>
      <c r="R124" s="90"/>
      <c r="S124" s="90"/>
      <c r="T124" s="90"/>
      <c r="U124" s="90"/>
      <c r="V124" s="90"/>
      <c r="W124" s="90"/>
      <c r="X124" s="90"/>
      <c r="Y124" s="93" t="s">
        <v>454</v>
      </c>
    </row>
    <row r="125" spans="1:25" ht="23.1" customHeight="1" x14ac:dyDescent="0.5">
      <c r="A125" s="90">
        <v>50</v>
      </c>
      <c r="B125" s="71" t="s">
        <v>402</v>
      </c>
      <c r="C125" s="90">
        <v>1440</v>
      </c>
      <c r="D125" s="90">
        <v>12</v>
      </c>
      <c r="E125" s="90">
        <v>40</v>
      </c>
      <c r="F125" s="253"/>
      <c r="G125" s="90">
        <v>18</v>
      </c>
      <c r="H125" s="90"/>
      <c r="I125" s="90">
        <v>40</v>
      </c>
      <c r="J125" s="72">
        <f t="shared" si="1"/>
        <v>7240</v>
      </c>
      <c r="K125" s="90"/>
      <c r="L125" s="90"/>
      <c r="M125" s="90"/>
      <c r="N125" s="90"/>
      <c r="O125" s="90"/>
      <c r="P125" s="92"/>
      <c r="Q125" s="90"/>
      <c r="R125" s="90"/>
      <c r="S125" s="90"/>
      <c r="T125" s="90"/>
      <c r="U125" s="90"/>
      <c r="V125" s="90"/>
      <c r="W125" s="90"/>
      <c r="X125" s="90"/>
      <c r="Y125" s="93" t="s">
        <v>455</v>
      </c>
    </row>
    <row r="126" spans="1:25" ht="23.1" customHeight="1" x14ac:dyDescent="0.5">
      <c r="A126" s="90"/>
      <c r="B126" s="71" t="s">
        <v>402</v>
      </c>
      <c r="C126" s="90">
        <v>1441</v>
      </c>
      <c r="D126" s="90">
        <v>13</v>
      </c>
      <c r="E126" s="90">
        <v>41</v>
      </c>
      <c r="F126" s="253"/>
      <c r="G126" s="90">
        <v>24</v>
      </c>
      <c r="H126" s="90"/>
      <c r="I126" s="90">
        <v>90</v>
      </c>
      <c r="J126" s="72">
        <f t="shared" si="1"/>
        <v>9690</v>
      </c>
      <c r="K126" s="90"/>
      <c r="L126" s="90"/>
      <c r="M126" s="90"/>
      <c r="N126" s="90"/>
      <c r="O126" s="90"/>
      <c r="P126" s="92"/>
      <c r="Q126" s="90"/>
      <c r="R126" s="90"/>
      <c r="S126" s="90"/>
      <c r="T126" s="90"/>
      <c r="U126" s="90"/>
      <c r="V126" s="90"/>
      <c r="W126" s="90"/>
      <c r="X126" s="90"/>
      <c r="Y126" s="93"/>
    </row>
    <row r="127" spans="1:25" ht="23.1" customHeight="1" x14ac:dyDescent="0.5">
      <c r="A127" s="90">
        <v>51</v>
      </c>
      <c r="B127" s="71" t="s">
        <v>392</v>
      </c>
      <c r="C127" s="90">
        <v>48841</v>
      </c>
      <c r="D127" s="90">
        <v>183</v>
      </c>
      <c r="E127" s="90">
        <v>4899</v>
      </c>
      <c r="F127" s="253"/>
      <c r="G127" s="90">
        <v>6</v>
      </c>
      <c r="H127" s="90"/>
      <c r="I127" s="90"/>
      <c r="J127" s="72">
        <f t="shared" si="1"/>
        <v>2400</v>
      </c>
      <c r="K127" s="90"/>
      <c r="L127" s="90"/>
      <c r="M127" s="90"/>
      <c r="N127" s="90"/>
      <c r="O127" s="90"/>
      <c r="P127" s="92"/>
      <c r="Q127" s="90"/>
      <c r="R127" s="90"/>
      <c r="S127" s="90"/>
      <c r="T127" s="90"/>
      <c r="U127" s="90"/>
      <c r="V127" s="90"/>
      <c r="W127" s="90"/>
      <c r="X127" s="90"/>
      <c r="Y127" s="93" t="s">
        <v>456</v>
      </c>
    </row>
    <row r="128" spans="1:25" ht="23.1" customHeight="1" x14ac:dyDescent="0.5">
      <c r="A128" s="90">
        <v>52</v>
      </c>
      <c r="B128" s="71" t="s">
        <v>392</v>
      </c>
      <c r="C128" s="90">
        <v>18036</v>
      </c>
      <c r="D128" s="90">
        <v>98</v>
      </c>
      <c r="E128" s="90">
        <v>1523</v>
      </c>
      <c r="F128" s="253"/>
      <c r="G128" s="90">
        <v>11</v>
      </c>
      <c r="H128" s="90">
        <v>2</v>
      </c>
      <c r="I128" s="90">
        <v>48</v>
      </c>
      <c r="J128" s="72">
        <f t="shared" si="1"/>
        <v>4648</v>
      </c>
      <c r="K128" s="90"/>
      <c r="L128" s="90"/>
      <c r="M128" s="90"/>
      <c r="N128" s="90"/>
      <c r="O128" s="90"/>
      <c r="P128" s="92"/>
      <c r="Q128" s="90"/>
      <c r="R128" s="90"/>
      <c r="S128" s="90"/>
      <c r="T128" s="90"/>
      <c r="U128" s="90"/>
      <c r="V128" s="90"/>
      <c r="W128" s="90"/>
      <c r="X128" s="90"/>
      <c r="Y128" s="93"/>
    </row>
    <row r="129" spans="1:25" ht="23.1" customHeight="1" x14ac:dyDescent="0.5">
      <c r="A129" s="90"/>
      <c r="B129" s="71" t="s">
        <v>392</v>
      </c>
      <c r="C129" s="90">
        <v>18334</v>
      </c>
      <c r="D129" s="90">
        <v>113</v>
      </c>
      <c r="E129" s="90">
        <v>2617</v>
      </c>
      <c r="F129" s="253"/>
      <c r="G129" s="90">
        <v>1</v>
      </c>
      <c r="H129" s="90">
        <v>3</v>
      </c>
      <c r="I129" s="90">
        <v>50</v>
      </c>
      <c r="J129" s="72">
        <f t="shared" si="1"/>
        <v>750</v>
      </c>
      <c r="K129" s="90"/>
      <c r="L129" s="90"/>
      <c r="M129" s="90"/>
      <c r="N129" s="90"/>
      <c r="O129" s="90">
        <v>30</v>
      </c>
      <c r="P129" s="92" t="s">
        <v>457</v>
      </c>
      <c r="Q129" s="71" t="s">
        <v>136</v>
      </c>
      <c r="R129" s="71" t="s">
        <v>45</v>
      </c>
      <c r="S129" s="90"/>
      <c r="T129" s="90"/>
      <c r="U129" s="90"/>
      <c r="V129" s="90"/>
      <c r="W129" s="90"/>
      <c r="X129" s="90"/>
      <c r="Y129" s="93" t="s">
        <v>458</v>
      </c>
    </row>
    <row r="130" spans="1:25" ht="23.1" customHeight="1" x14ac:dyDescent="0.5">
      <c r="A130" s="90">
        <v>53</v>
      </c>
      <c r="B130" s="71" t="s">
        <v>392</v>
      </c>
      <c r="C130" s="90">
        <v>15148</v>
      </c>
      <c r="D130" s="90">
        <v>2</v>
      </c>
      <c r="E130" s="90">
        <v>1215</v>
      </c>
      <c r="F130" s="253"/>
      <c r="G130" s="90">
        <v>19</v>
      </c>
      <c r="H130" s="90"/>
      <c r="I130" s="90">
        <v>58</v>
      </c>
      <c r="J130" s="72">
        <f t="shared" si="1"/>
        <v>7658</v>
      </c>
      <c r="K130" s="90"/>
      <c r="L130" s="90"/>
      <c r="M130" s="90"/>
      <c r="N130" s="90"/>
      <c r="O130" s="90">
        <v>31</v>
      </c>
      <c r="P130" s="92" t="s">
        <v>459</v>
      </c>
      <c r="Q130" s="71" t="s">
        <v>136</v>
      </c>
      <c r="R130" s="71" t="s">
        <v>45</v>
      </c>
      <c r="S130" s="90"/>
      <c r="T130" s="90"/>
      <c r="U130" s="90"/>
      <c r="V130" s="90"/>
      <c r="W130" s="90"/>
      <c r="X130" s="90"/>
      <c r="Y130" s="93" t="s">
        <v>460</v>
      </c>
    </row>
    <row r="131" spans="1:25" ht="23.1" customHeight="1" x14ac:dyDescent="0.5">
      <c r="A131" s="90">
        <v>54</v>
      </c>
      <c r="B131" s="71" t="s">
        <v>392</v>
      </c>
      <c r="C131" s="90">
        <v>19012</v>
      </c>
      <c r="D131" s="90">
        <v>91</v>
      </c>
      <c r="E131" s="90">
        <v>1693</v>
      </c>
      <c r="F131" s="253"/>
      <c r="G131" s="90">
        <v>11</v>
      </c>
      <c r="H131" s="90">
        <v>2</v>
      </c>
      <c r="I131" s="90">
        <v>43</v>
      </c>
      <c r="J131" s="72">
        <f t="shared" si="1"/>
        <v>4643</v>
      </c>
      <c r="K131" s="90"/>
      <c r="L131" s="90"/>
      <c r="M131" s="90"/>
      <c r="N131" s="90"/>
      <c r="O131" s="90"/>
      <c r="P131" s="92"/>
      <c r="Q131" s="90"/>
      <c r="R131" s="90"/>
      <c r="S131" s="90"/>
      <c r="T131" s="90"/>
      <c r="U131" s="90"/>
      <c r="V131" s="90"/>
      <c r="W131" s="90"/>
      <c r="X131" s="90"/>
      <c r="Y131" s="93" t="s">
        <v>461</v>
      </c>
    </row>
    <row r="132" spans="1:25" ht="23.1" customHeight="1" x14ac:dyDescent="0.5">
      <c r="A132" s="90"/>
      <c r="B132" s="71" t="s">
        <v>392</v>
      </c>
      <c r="C132" s="90">
        <v>37539</v>
      </c>
      <c r="D132" s="90">
        <v>233</v>
      </c>
      <c r="E132" s="90">
        <v>2788</v>
      </c>
      <c r="F132" s="253"/>
      <c r="G132" s="90">
        <v>9</v>
      </c>
      <c r="H132" s="90">
        <v>2</v>
      </c>
      <c r="I132" s="90">
        <v>2</v>
      </c>
      <c r="J132" s="72">
        <f>G132*400+H132*100+I132</f>
        <v>3802</v>
      </c>
      <c r="K132" s="90"/>
      <c r="L132" s="90"/>
      <c r="M132" s="90"/>
      <c r="N132" s="90"/>
      <c r="O132" s="90"/>
      <c r="P132" s="92"/>
      <c r="Q132" s="90"/>
      <c r="R132" s="90"/>
      <c r="S132" s="90"/>
      <c r="T132" s="90"/>
      <c r="U132" s="90"/>
      <c r="V132" s="90"/>
      <c r="W132" s="90"/>
      <c r="X132" s="90"/>
      <c r="Y132" s="93"/>
    </row>
    <row r="133" spans="1:25" ht="23.1" customHeight="1" x14ac:dyDescent="0.5">
      <c r="A133" s="90"/>
      <c r="B133" s="71" t="s">
        <v>392</v>
      </c>
      <c r="C133" s="90">
        <v>2289</v>
      </c>
      <c r="D133" s="90">
        <v>114</v>
      </c>
      <c r="E133" s="90">
        <v>39</v>
      </c>
      <c r="F133" s="253"/>
      <c r="G133" s="90">
        <v>9</v>
      </c>
      <c r="H133" s="90"/>
      <c r="I133" s="90">
        <v>60</v>
      </c>
      <c r="J133" s="72">
        <f t="shared" si="1"/>
        <v>3660</v>
      </c>
      <c r="K133" s="90"/>
      <c r="L133" s="90"/>
      <c r="M133" s="90"/>
      <c r="N133" s="90"/>
      <c r="O133" s="90"/>
      <c r="P133" s="92"/>
      <c r="Q133" s="90"/>
      <c r="R133" s="90"/>
      <c r="S133" s="90"/>
      <c r="T133" s="90"/>
      <c r="U133" s="90"/>
      <c r="V133" s="90"/>
      <c r="W133" s="90"/>
      <c r="X133" s="90"/>
      <c r="Y133" s="93"/>
    </row>
    <row r="134" spans="1:25" ht="23.1" customHeight="1" x14ac:dyDescent="0.5">
      <c r="A134" s="90">
        <v>55</v>
      </c>
      <c r="B134" s="71" t="s">
        <v>392</v>
      </c>
      <c r="C134" s="90">
        <v>48840</v>
      </c>
      <c r="D134" s="90">
        <v>182</v>
      </c>
      <c r="E134" s="90">
        <v>4898</v>
      </c>
      <c r="F134" s="253"/>
      <c r="G134" s="90">
        <v>3</v>
      </c>
      <c r="H134" s="90"/>
      <c r="I134" s="90"/>
      <c r="J134" s="72">
        <f t="shared" si="1"/>
        <v>1200</v>
      </c>
      <c r="K134" s="90"/>
      <c r="L134" s="90"/>
      <c r="M134" s="90"/>
      <c r="N134" s="90"/>
      <c r="O134" s="90">
        <v>32</v>
      </c>
      <c r="P134" s="92" t="s">
        <v>462</v>
      </c>
      <c r="Q134" s="71" t="s">
        <v>136</v>
      </c>
      <c r="R134" s="71" t="s">
        <v>45</v>
      </c>
      <c r="S134" s="90"/>
      <c r="T134" s="90"/>
      <c r="U134" s="90"/>
      <c r="V134" s="90"/>
      <c r="W134" s="90"/>
      <c r="X134" s="90"/>
      <c r="Y134" s="93" t="s">
        <v>463</v>
      </c>
    </row>
    <row r="135" spans="1:25" ht="23.1" customHeight="1" x14ac:dyDescent="0.5">
      <c r="A135" s="90">
        <v>56</v>
      </c>
      <c r="B135" s="71" t="s">
        <v>392</v>
      </c>
      <c r="C135" s="90">
        <v>48845</v>
      </c>
      <c r="D135" s="90">
        <v>418</v>
      </c>
      <c r="E135" s="90">
        <v>4903</v>
      </c>
      <c r="F135" s="253"/>
      <c r="G135" s="90">
        <v>8</v>
      </c>
      <c r="H135" s="90">
        <v>1</v>
      </c>
      <c r="I135" s="90">
        <v>35</v>
      </c>
      <c r="J135" s="72">
        <f t="shared" si="1"/>
        <v>3335</v>
      </c>
      <c r="K135" s="90"/>
      <c r="L135" s="90"/>
      <c r="M135" s="90"/>
      <c r="N135" s="90"/>
      <c r="O135" s="90"/>
      <c r="P135" s="92"/>
      <c r="Q135" s="90"/>
      <c r="R135" s="90"/>
      <c r="S135" s="90"/>
      <c r="T135" s="90"/>
      <c r="U135" s="90"/>
      <c r="V135" s="90"/>
      <c r="W135" s="90"/>
      <c r="X135" s="90"/>
      <c r="Y135" s="93" t="s">
        <v>464</v>
      </c>
    </row>
    <row r="136" spans="1:25" ht="23.1" customHeight="1" x14ac:dyDescent="0.5">
      <c r="A136" s="90">
        <v>57</v>
      </c>
      <c r="B136" s="71" t="s">
        <v>392</v>
      </c>
      <c r="C136" s="90">
        <v>48842</v>
      </c>
      <c r="D136" s="90">
        <v>184</v>
      </c>
      <c r="E136" s="90">
        <v>4900</v>
      </c>
      <c r="F136" s="253"/>
      <c r="G136" s="90">
        <v>5</v>
      </c>
      <c r="H136" s="90"/>
      <c r="I136" s="90"/>
      <c r="J136" s="72">
        <f t="shared" si="1"/>
        <v>2000</v>
      </c>
      <c r="K136" s="90"/>
      <c r="L136" s="90"/>
      <c r="M136" s="90"/>
      <c r="N136" s="90"/>
      <c r="O136" s="90"/>
      <c r="P136" s="92"/>
      <c r="Q136" s="90"/>
      <c r="R136" s="90"/>
      <c r="S136" s="90"/>
      <c r="T136" s="90"/>
      <c r="U136" s="90"/>
      <c r="V136" s="90"/>
      <c r="W136" s="90"/>
      <c r="X136" s="90"/>
      <c r="Y136" s="93" t="s">
        <v>465</v>
      </c>
    </row>
    <row r="137" spans="1:25" ht="23.1" customHeight="1" x14ac:dyDescent="0.5">
      <c r="A137" s="263">
        <v>58</v>
      </c>
      <c r="B137" s="263" t="s">
        <v>392</v>
      </c>
      <c r="C137" s="263">
        <v>19237</v>
      </c>
      <c r="D137" s="263">
        <v>40</v>
      </c>
      <c r="E137" s="263">
        <v>1736</v>
      </c>
      <c r="F137" s="264"/>
      <c r="G137" s="263">
        <v>1</v>
      </c>
      <c r="H137" s="263"/>
      <c r="I137" s="263"/>
      <c r="J137" s="265">
        <v>400</v>
      </c>
      <c r="K137" s="263"/>
      <c r="L137" s="263"/>
      <c r="M137" s="263"/>
      <c r="N137" s="263"/>
      <c r="O137" s="263">
        <v>33</v>
      </c>
      <c r="P137" s="266" t="s">
        <v>69</v>
      </c>
      <c r="Q137" s="263" t="s">
        <v>136</v>
      </c>
      <c r="R137" s="263" t="s">
        <v>45</v>
      </c>
      <c r="S137" s="263"/>
      <c r="T137" s="263"/>
      <c r="U137" s="263"/>
      <c r="V137" s="263"/>
      <c r="W137" s="263"/>
      <c r="X137" s="263"/>
      <c r="Y137" s="267" t="s">
        <v>565</v>
      </c>
    </row>
    <row r="138" spans="1:25" ht="23.1" customHeight="1" x14ac:dyDescent="0.5">
      <c r="A138" s="268"/>
      <c r="B138" s="268"/>
      <c r="C138" s="268"/>
      <c r="D138" s="268"/>
      <c r="E138" s="268"/>
      <c r="F138" s="269"/>
      <c r="G138" s="268"/>
      <c r="H138" s="268"/>
      <c r="I138" s="268"/>
      <c r="J138" s="270"/>
      <c r="K138" s="268"/>
      <c r="L138" s="268"/>
      <c r="M138" s="268"/>
      <c r="N138" s="268"/>
      <c r="O138" s="268"/>
      <c r="P138" s="271"/>
      <c r="Q138" s="268"/>
      <c r="R138" s="268"/>
      <c r="S138" s="268"/>
      <c r="T138" s="268"/>
      <c r="U138" s="268"/>
      <c r="V138" s="268"/>
      <c r="W138" s="268"/>
      <c r="X138" s="268"/>
      <c r="Y138" s="272"/>
    </row>
    <row r="139" spans="1:25" x14ac:dyDescent="0.5">
      <c r="A139" s="74"/>
      <c r="B139" s="74"/>
      <c r="C139" s="74"/>
      <c r="D139" s="74"/>
      <c r="E139" s="74"/>
      <c r="F139" s="273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274"/>
    </row>
    <row r="140" spans="1:25" x14ac:dyDescent="0.5">
      <c r="A140" s="74"/>
      <c r="B140" s="74"/>
      <c r="C140" s="74"/>
      <c r="D140" s="74"/>
      <c r="E140" s="74"/>
      <c r="F140" s="273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274"/>
    </row>
    <row r="141" spans="1:25" x14ac:dyDescent="0.5">
      <c r="A141" s="74"/>
      <c r="B141" s="74"/>
      <c r="C141" s="74"/>
      <c r="D141" s="74"/>
      <c r="E141" s="74"/>
      <c r="F141" s="273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274"/>
    </row>
    <row r="142" spans="1:25" x14ac:dyDescent="0.5">
      <c r="A142" s="74"/>
      <c r="B142" s="74"/>
      <c r="C142" s="74"/>
      <c r="D142" s="74"/>
      <c r="E142" s="74"/>
      <c r="F142" s="273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274"/>
    </row>
    <row r="143" spans="1:25" x14ac:dyDescent="0.5">
      <c r="A143" s="74"/>
      <c r="B143" s="74"/>
      <c r="C143" s="74"/>
      <c r="D143" s="74"/>
      <c r="E143" s="74"/>
      <c r="F143" s="273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274"/>
    </row>
    <row r="144" spans="1:25" x14ac:dyDescent="0.5">
      <c r="A144" s="74"/>
      <c r="B144" s="74"/>
      <c r="C144" s="74"/>
      <c r="D144" s="74"/>
      <c r="E144" s="74"/>
      <c r="F144" s="273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274"/>
    </row>
    <row r="145" spans="1:25" x14ac:dyDescent="0.5">
      <c r="A145" s="74"/>
      <c r="B145" s="74"/>
      <c r="C145" s="74"/>
      <c r="D145" s="74"/>
      <c r="E145" s="74"/>
      <c r="F145" s="273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274"/>
    </row>
    <row r="146" spans="1:25" x14ac:dyDescent="0.5">
      <c r="A146" s="74"/>
      <c r="B146" s="74"/>
      <c r="C146" s="74"/>
      <c r="D146" s="74"/>
      <c r="E146" s="74"/>
      <c r="F146" s="273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274"/>
    </row>
    <row r="147" spans="1:25" x14ac:dyDescent="0.5">
      <c r="A147" s="74"/>
      <c r="B147" s="74"/>
      <c r="C147" s="74"/>
      <c r="D147" s="74"/>
      <c r="E147" s="74"/>
      <c r="F147" s="273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274"/>
    </row>
    <row r="148" spans="1:25" x14ac:dyDescent="0.5">
      <c r="A148" s="74"/>
      <c r="B148" s="74"/>
      <c r="C148" s="74"/>
      <c r="D148" s="74"/>
      <c r="E148" s="74"/>
      <c r="F148" s="273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274"/>
    </row>
    <row r="149" spans="1:25" x14ac:dyDescent="0.5">
      <c r="A149" s="74"/>
      <c r="B149" s="74"/>
      <c r="C149" s="74"/>
      <c r="D149" s="74"/>
      <c r="E149" s="74"/>
      <c r="F149" s="273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274"/>
    </row>
    <row r="150" spans="1:25" x14ac:dyDescent="0.5">
      <c r="A150" s="74"/>
      <c r="B150" s="74"/>
      <c r="C150" s="74"/>
      <c r="D150" s="74"/>
      <c r="E150" s="74"/>
      <c r="F150" s="273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274"/>
    </row>
    <row r="151" spans="1:25" x14ac:dyDescent="0.5">
      <c r="A151" s="74"/>
      <c r="B151" s="74"/>
      <c r="C151" s="74"/>
      <c r="D151" s="74"/>
      <c r="E151" s="74"/>
      <c r="F151" s="273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274"/>
    </row>
    <row r="152" spans="1:25" x14ac:dyDescent="0.5">
      <c r="A152" s="74"/>
      <c r="B152" s="74"/>
      <c r="C152" s="74"/>
      <c r="D152" s="74"/>
      <c r="E152" s="74"/>
      <c r="F152" s="273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274"/>
    </row>
    <row r="153" spans="1:25" x14ac:dyDescent="0.5">
      <c r="A153" s="74"/>
      <c r="B153" s="74"/>
      <c r="C153" s="74"/>
      <c r="D153" s="74"/>
      <c r="E153" s="74"/>
      <c r="F153" s="273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274"/>
    </row>
    <row r="154" spans="1:25" x14ac:dyDescent="0.5">
      <c r="A154" s="74"/>
      <c r="B154" s="74"/>
      <c r="C154" s="74"/>
      <c r="D154" s="74"/>
      <c r="E154" s="74"/>
      <c r="F154" s="273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Y154" s="274"/>
    </row>
    <row r="155" spans="1:25" x14ac:dyDescent="0.5">
      <c r="A155" s="74"/>
      <c r="B155" s="74"/>
      <c r="C155" s="74"/>
      <c r="D155" s="74"/>
      <c r="E155" s="74"/>
      <c r="F155" s="273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Y155" s="274"/>
    </row>
    <row r="156" spans="1:25" x14ac:dyDescent="0.5">
      <c r="A156" s="74"/>
      <c r="B156" s="74"/>
      <c r="C156" s="74"/>
      <c r="D156" s="74"/>
      <c r="E156" s="74"/>
      <c r="F156" s="273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274"/>
    </row>
    <row r="157" spans="1:25" x14ac:dyDescent="0.5">
      <c r="A157" s="74"/>
      <c r="B157" s="74"/>
      <c r="C157" s="74"/>
      <c r="D157" s="74"/>
      <c r="E157" s="74"/>
      <c r="F157" s="273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274"/>
    </row>
    <row r="158" spans="1:25" x14ac:dyDescent="0.5">
      <c r="A158" s="74"/>
      <c r="B158" s="74"/>
      <c r="C158" s="74"/>
      <c r="D158" s="74"/>
      <c r="E158" s="74"/>
      <c r="F158" s="273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  <c r="Y158" s="274"/>
    </row>
    <row r="159" spans="1:25" x14ac:dyDescent="0.5">
      <c r="A159" s="74"/>
      <c r="B159" s="74"/>
      <c r="C159" s="74"/>
      <c r="D159" s="74"/>
      <c r="E159" s="74"/>
      <c r="F159" s="273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274"/>
    </row>
    <row r="160" spans="1:25" x14ac:dyDescent="0.5">
      <c r="A160" s="74"/>
      <c r="B160" s="74"/>
      <c r="C160" s="74"/>
      <c r="D160" s="74"/>
      <c r="E160" s="74"/>
      <c r="F160" s="273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274"/>
    </row>
  </sheetData>
  <mergeCells count="35">
    <mergeCell ref="T8:T10"/>
    <mergeCell ref="U8:U10"/>
    <mergeCell ref="V8:V10"/>
    <mergeCell ref="W8:W10"/>
    <mergeCell ref="T7:W7"/>
    <mergeCell ref="X7:X10"/>
    <mergeCell ref="Y7:Y10"/>
    <mergeCell ref="D8:D10"/>
    <mergeCell ref="E8:E10"/>
    <mergeCell ref="G8:G10"/>
    <mergeCell ref="H8:H10"/>
    <mergeCell ref="I8:I10"/>
    <mergeCell ref="J8:J10"/>
    <mergeCell ref="K8:K10"/>
    <mergeCell ref="J7:N7"/>
    <mergeCell ref="O7:O10"/>
    <mergeCell ref="P7:P10"/>
    <mergeCell ref="Q7:Q10"/>
    <mergeCell ref="R7:R10"/>
    <mergeCell ref="S7:S10"/>
    <mergeCell ref="L8:L10"/>
    <mergeCell ref="M8:M10"/>
    <mergeCell ref="N8:N10"/>
    <mergeCell ref="A7:A10"/>
    <mergeCell ref="B7:B10"/>
    <mergeCell ref="C7:C10"/>
    <mergeCell ref="D7:E7"/>
    <mergeCell ref="F7:F10"/>
    <mergeCell ref="G7:I7"/>
    <mergeCell ref="L1:N1"/>
    <mergeCell ref="X1:Y1"/>
    <mergeCell ref="A2:Y2"/>
    <mergeCell ref="A3:Y3"/>
    <mergeCell ref="A6:N6"/>
    <mergeCell ref="O6:Y6"/>
  </mergeCells>
  <pageMargins left="0.2" right="0.22" top="0.1" bottom="0.01" header="0.18" footer="0.19"/>
  <pageSetup paperSize="9" scale="85" orientation="landscape" r:id="rId1"/>
  <rowBreaks count="2" manualBreakCount="2">
    <brk id="61" max="25" man="1"/>
    <brk id="91" max="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Z188"/>
  <sheetViews>
    <sheetView view="pageBreakPreview" zoomScale="91" zoomScaleNormal="112" zoomScaleSheetLayoutView="91" workbookViewId="0">
      <pane ySplit="9" topLeftCell="A16" activePane="bottomLeft" state="frozen"/>
      <selection activeCell="L68" sqref="L68"/>
      <selection pane="bottomLeft" activeCell="K7" sqref="K7:K9"/>
    </sheetView>
  </sheetViews>
  <sheetFormatPr defaultRowHeight="19.8" x14ac:dyDescent="0.5"/>
  <cols>
    <col min="1" max="1" width="3.3984375" style="9" customWidth="1"/>
    <col min="2" max="2" width="6.5" style="9" customWidth="1"/>
    <col min="3" max="3" width="5.8984375" style="9" customWidth="1"/>
    <col min="4" max="4" width="6" style="9" customWidth="1"/>
    <col min="5" max="5" width="6.3984375" style="9" customWidth="1"/>
    <col min="6" max="6" width="8.8984375" style="9" customWidth="1"/>
    <col min="7" max="7" width="4" style="9" customWidth="1"/>
    <col min="8" max="8" width="3.69921875" style="9" customWidth="1"/>
    <col min="9" max="9" width="5.19921875" style="9" customWidth="1"/>
    <col min="10" max="10" width="6.8984375" style="9" customWidth="1"/>
    <col min="11" max="11" width="6.09765625" style="9" customWidth="1"/>
    <col min="12" max="12" width="4.59765625" style="9" customWidth="1"/>
    <col min="13" max="13" width="7" style="9" customWidth="1"/>
    <col min="14" max="14" width="7.59765625" style="9" customWidth="1"/>
    <col min="15" max="15" width="3.19921875" style="9" customWidth="1"/>
    <col min="16" max="16" width="6.69921875" style="9" customWidth="1"/>
    <col min="17" max="17" width="9.09765625" style="9" customWidth="1"/>
    <col min="18" max="18" width="10.5" style="9" customWidth="1"/>
    <col min="19" max="19" width="11.19921875" style="9" customWidth="1"/>
    <col min="20" max="20" width="8.09765625" style="9" customWidth="1"/>
    <col min="21" max="21" width="5.8984375" style="9" customWidth="1"/>
    <col min="22" max="22" width="6" style="9" customWidth="1"/>
    <col min="23" max="23" width="8.3984375" style="9" customWidth="1"/>
    <col min="24" max="24" width="8.59765625" style="9" customWidth="1"/>
    <col min="25" max="25" width="9.59765625" style="5" customWidth="1"/>
    <col min="26" max="256" width="9" style="9"/>
    <col min="257" max="257" width="3.3984375" style="9" customWidth="1"/>
    <col min="258" max="258" width="5.3984375" style="9" customWidth="1"/>
    <col min="259" max="259" width="5.59765625" style="9" customWidth="1"/>
    <col min="260" max="260" width="6" style="9" customWidth="1"/>
    <col min="261" max="261" width="5.3984375" style="9" customWidth="1"/>
    <col min="262" max="262" width="10" style="9" customWidth="1"/>
    <col min="263" max="263" width="3.09765625" style="9" customWidth="1"/>
    <col min="264" max="264" width="3.69921875" style="9" customWidth="1"/>
    <col min="265" max="265" width="3.3984375" style="9" customWidth="1"/>
    <col min="266" max="266" width="6.8984375" style="9" customWidth="1"/>
    <col min="267" max="267" width="7.09765625" style="9" customWidth="1"/>
    <col min="268" max="268" width="6.09765625" style="9" customWidth="1"/>
    <col min="269" max="269" width="7" style="9" customWidth="1"/>
    <col min="270" max="270" width="7.59765625" style="9" customWidth="1"/>
    <col min="271" max="271" width="3.19921875" style="9" customWidth="1"/>
    <col min="272" max="272" width="7.19921875" style="9" customWidth="1"/>
    <col min="273" max="273" width="11.59765625" style="9" customWidth="1"/>
    <col min="274" max="275" width="11.19921875" style="9" customWidth="1"/>
    <col min="276" max="276" width="8.09765625" style="9" customWidth="1"/>
    <col min="277" max="277" width="5.8984375" style="9" customWidth="1"/>
    <col min="278" max="278" width="5" style="9" customWidth="1"/>
    <col min="279" max="279" width="8.3984375" style="9" customWidth="1"/>
    <col min="280" max="280" width="8.59765625" style="9" customWidth="1"/>
    <col min="281" max="281" width="6.3984375" style="9" customWidth="1"/>
    <col min="282" max="512" width="9" style="9"/>
    <col min="513" max="513" width="3.3984375" style="9" customWidth="1"/>
    <col min="514" max="514" width="5.3984375" style="9" customWidth="1"/>
    <col min="515" max="515" width="5.59765625" style="9" customWidth="1"/>
    <col min="516" max="516" width="6" style="9" customWidth="1"/>
    <col min="517" max="517" width="5.3984375" style="9" customWidth="1"/>
    <col min="518" max="518" width="10" style="9" customWidth="1"/>
    <col min="519" max="519" width="3.09765625" style="9" customWidth="1"/>
    <col min="520" max="520" width="3.69921875" style="9" customWidth="1"/>
    <col min="521" max="521" width="3.3984375" style="9" customWidth="1"/>
    <col min="522" max="522" width="6.8984375" style="9" customWidth="1"/>
    <col min="523" max="523" width="7.09765625" style="9" customWidth="1"/>
    <col min="524" max="524" width="6.09765625" style="9" customWidth="1"/>
    <col min="525" max="525" width="7" style="9" customWidth="1"/>
    <col min="526" max="526" width="7.59765625" style="9" customWidth="1"/>
    <col min="527" max="527" width="3.19921875" style="9" customWidth="1"/>
    <col min="528" max="528" width="7.19921875" style="9" customWidth="1"/>
    <col min="529" max="529" width="11.59765625" style="9" customWidth="1"/>
    <col min="530" max="531" width="11.19921875" style="9" customWidth="1"/>
    <col min="532" max="532" width="8.09765625" style="9" customWidth="1"/>
    <col min="533" max="533" width="5.8984375" style="9" customWidth="1"/>
    <col min="534" max="534" width="5" style="9" customWidth="1"/>
    <col min="535" max="535" width="8.3984375" style="9" customWidth="1"/>
    <col min="536" max="536" width="8.59765625" style="9" customWidth="1"/>
    <col min="537" max="537" width="6.3984375" style="9" customWidth="1"/>
    <col min="538" max="768" width="9" style="9"/>
    <col min="769" max="769" width="3.3984375" style="9" customWidth="1"/>
    <col min="770" max="770" width="5.3984375" style="9" customWidth="1"/>
    <col min="771" max="771" width="5.59765625" style="9" customWidth="1"/>
    <col min="772" max="772" width="6" style="9" customWidth="1"/>
    <col min="773" max="773" width="5.3984375" style="9" customWidth="1"/>
    <col min="774" max="774" width="10" style="9" customWidth="1"/>
    <col min="775" max="775" width="3.09765625" style="9" customWidth="1"/>
    <col min="776" max="776" width="3.69921875" style="9" customWidth="1"/>
    <col min="777" max="777" width="3.3984375" style="9" customWidth="1"/>
    <col min="778" max="778" width="6.8984375" style="9" customWidth="1"/>
    <col min="779" max="779" width="7.09765625" style="9" customWidth="1"/>
    <col min="780" max="780" width="6.09765625" style="9" customWidth="1"/>
    <col min="781" max="781" width="7" style="9" customWidth="1"/>
    <col min="782" max="782" width="7.59765625" style="9" customWidth="1"/>
    <col min="783" max="783" width="3.19921875" style="9" customWidth="1"/>
    <col min="784" max="784" width="7.19921875" style="9" customWidth="1"/>
    <col min="785" max="785" width="11.59765625" style="9" customWidth="1"/>
    <col min="786" max="787" width="11.19921875" style="9" customWidth="1"/>
    <col min="788" max="788" width="8.09765625" style="9" customWidth="1"/>
    <col min="789" max="789" width="5.8984375" style="9" customWidth="1"/>
    <col min="790" max="790" width="5" style="9" customWidth="1"/>
    <col min="791" max="791" width="8.3984375" style="9" customWidth="1"/>
    <col min="792" max="792" width="8.59765625" style="9" customWidth="1"/>
    <col min="793" max="793" width="6.3984375" style="9" customWidth="1"/>
    <col min="794" max="1024" width="9" style="9"/>
    <col min="1025" max="1025" width="3.3984375" style="9" customWidth="1"/>
    <col min="1026" max="1026" width="5.3984375" style="9" customWidth="1"/>
    <col min="1027" max="1027" width="5.59765625" style="9" customWidth="1"/>
    <col min="1028" max="1028" width="6" style="9" customWidth="1"/>
    <col min="1029" max="1029" width="5.3984375" style="9" customWidth="1"/>
    <col min="1030" max="1030" width="10" style="9" customWidth="1"/>
    <col min="1031" max="1031" width="3.09765625" style="9" customWidth="1"/>
    <col min="1032" max="1032" width="3.69921875" style="9" customWidth="1"/>
    <col min="1033" max="1033" width="3.3984375" style="9" customWidth="1"/>
    <col min="1034" max="1034" width="6.8984375" style="9" customWidth="1"/>
    <col min="1035" max="1035" width="7.09765625" style="9" customWidth="1"/>
    <col min="1036" max="1036" width="6.09765625" style="9" customWidth="1"/>
    <col min="1037" max="1037" width="7" style="9" customWidth="1"/>
    <col min="1038" max="1038" width="7.59765625" style="9" customWidth="1"/>
    <col min="1039" max="1039" width="3.19921875" style="9" customWidth="1"/>
    <col min="1040" max="1040" width="7.19921875" style="9" customWidth="1"/>
    <col min="1041" max="1041" width="11.59765625" style="9" customWidth="1"/>
    <col min="1042" max="1043" width="11.19921875" style="9" customWidth="1"/>
    <col min="1044" max="1044" width="8.09765625" style="9" customWidth="1"/>
    <col min="1045" max="1045" width="5.8984375" style="9" customWidth="1"/>
    <col min="1046" max="1046" width="5" style="9" customWidth="1"/>
    <col min="1047" max="1047" width="8.3984375" style="9" customWidth="1"/>
    <col min="1048" max="1048" width="8.59765625" style="9" customWidth="1"/>
    <col min="1049" max="1049" width="6.3984375" style="9" customWidth="1"/>
    <col min="1050" max="1280" width="9" style="9"/>
    <col min="1281" max="1281" width="3.3984375" style="9" customWidth="1"/>
    <col min="1282" max="1282" width="5.3984375" style="9" customWidth="1"/>
    <col min="1283" max="1283" width="5.59765625" style="9" customWidth="1"/>
    <col min="1284" max="1284" width="6" style="9" customWidth="1"/>
    <col min="1285" max="1285" width="5.3984375" style="9" customWidth="1"/>
    <col min="1286" max="1286" width="10" style="9" customWidth="1"/>
    <col min="1287" max="1287" width="3.09765625" style="9" customWidth="1"/>
    <col min="1288" max="1288" width="3.69921875" style="9" customWidth="1"/>
    <col min="1289" max="1289" width="3.3984375" style="9" customWidth="1"/>
    <col min="1290" max="1290" width="6.8984375" style="9" customWidth="1"/>
    <col min="1291" max="1291" width="7.09765625" style="9" customWidth="1"/>
    <col min="1292" max="1292" width="6.09765625" style="9" customWidth="1"/>
    <col min="1293" max="1293" width="7" style="9" customWidth="1"/>
    <col min="1294" max="1294" width="7.59765625" style="9" customWidth="1"/>
    <col min="1295" max="1295" width="3.19921875" style="9" customWidth="1"/>
    <col min="1296" max="1296" width="7.19921875" style="9" customWidth="1"/>
    <col min="1297" max="1297" width="11.59765625" style="9" customWidth="1"/>
    <col min="1298" max="1299" width="11.19921875" style="9" customWidth="1"/>
    <col min="1300" max="1300" width="8.09765625" style="9" customWidth="1"/>
    <col min="1301" max="1301" width="5.8984375" style="9" customWidth="1"/>
    <col min="1302" max="1302" width="5" style="9" customWidth="1"/>
    <col min="1303" max="1303" width="8.3984375" style="9" customWidth="1"/>
    <col min="1304" max="1304" width="8.59765625" style="9" customWidth="1"/>
    <col min="1305" max="1305" width="6.3984375" style="9" customWidth="1"/>
    <col min="1306" max="1536" width="9" style="9"/>
    <col min="1537" max="1537" width="3.3984375" style="9" customWidth="1"/>
    <col min="1538" max="1538" width="5.3984375" style="9" customWidth="1"/>
    <col min="1539" max="1539" width="5.59765625" style="9" customWidth="1"/>
    <col min="1540" max="1540" width="6" style="9" customWidth="1"/>
    <col min="1541" max="1541" width="5.3984375" style="9" customWidth="1"/>
    <col min="1542" max="1542" width="10" style="9" customWidth="1"/>
    <col min="1543" max="1543" width="3.09765625" style="9" customWidth="1"/>
    <col min="1544" max="1544" width="3.69921875" style="9" customWidth="1"/>
    <col min="1545" max="1545" width="3.3984375" style="9" customWidth="1"/>
    <col min="1546" max="1546" width="6.8984375" style="9" customWidth="1"/>
    <col min="1547" max="1547" width="7.09765625" style="9" customWidth="1"/>
    <col min="1548" max="1548" width="6.09765625" style="9" customWidth="1"/>
    <col min="1549" max="1549" width="7" style="9" customWidth="1"/>
    <col min="1550" max="1550" width="7.59765625" style="9" customWidth="1"/>
    <col min="1551" max="1551" width="3.19921875" style="9" customWidth="1"/>
    <col min="1552" max="1552" width="7.19921875" style="9" customWidth="1"/>
    <col min="1553" max="1553" width="11.59765625" style="9" customWidth="1"/>
    <col min="1554" max="1555" width="11.19921875" style="9" customWidth="1"/>
    <col min="1556" max="1556" width="8.09765625" style="9" customWidth="1"/>
    <col min="1557" max="1557" width="5.8984375" style="9" customWidth="1"/>
    <col min="1558" max="1558" width="5" style="9" customWidth="1"/>
    <col min="1559" max="1559" width="8.3984375" style="9" customWidth="1"/>
    <col min="1560" max="1560" width="8.59765625" style="9" customWidth="1"/>
    <col min="1561" max="1561" width="6.3984375" style="9" customWidth="1"/>
    <col min="1562" max="1792" width="9" style="9"/>
    <col min="1793" max="1793" width="3.3984375" style="9" customWidth="1"/>
    <col min="1794" max="1794" width="5.3984375" style="9" customWidth="1"/>
    <col min="1795" max="1795" width="5.59765625" style="9" customWidth="1"/>
    <col min="1796" max="1796" width="6" style="9" customWidth="1"/>
    <col min="1797" max="1797" width="5.3984375" style="9" customWidth="1"/>
    <col min="1798" max="1798" width="10" style="9" customWidth="1"/>
    <col min="1799" max="1799" width="3.09765625" style="9" customWidth="1"/>
    <col min="1800" max="1800" width="3.69921875" style="9" customWidth="1"/>
    <col min="1801" max="1801" width="3.3984375" style="9" customWidth="1"/>
    <col min="1802" max="1802" width="6.8984375" style="9" customWidth="1"/>
    <col min="1803" max="1803" width="7.09765625" style="9" customWidth="1"/>
    <col min="1804" max="1804" width="6.09765625" style="9" customWidth="1"/>
    <col min="1805" max="1805" width="7" style="9" customWidth="1"/>
    <col min="1806" max="1806" width="7.59765625" style="9" customWidth="1"/>
    <col min="1807" max="1807" width="3.19921875" style="9" customWidth="1"/>
    <col min="1808" max="1808" width="7.19921875" style="9" customWidth="1"/>
    <col min="1809" max="1809" width="11.59765625" style="9" customWidth="1"/>
    <col min="1810" max="1811" width="11.19921875" style="9" customWidth="1"/>
    <col min="1812" max="1812" width="8.09765625" style="9" customWidth="1"/>
    <col min="1813" max="1813" width="5.8984375" style="9" customWidth="1"/>
    <col min="1814" max="1814" width="5" style="9" customWidth="1"/>
    <col min="1815" max="1815" width="8.3984375" style="9" customWidth="1"/>
    <col min="1816" max="1816" width="8.59765625" style="9" customWidth="1"/>
    <col min="1817" max="1817" width="6.3984375" style="9" customWidth="1"/>
    <col min="1818" max="2048" width="9" style="9"/>
    <col min="2049" max="2049" width="3.3984375" style="9" customWidth="1"/>
    <col min="2050" max="2050" width="5.3984375" style="9" customWidth="1"/>
    <col min="2051" max="2051" width="5.59765625" style="9" customWidth="1"/>
    <col min="2052" max="2052" width="6" style="9" customWidth="1"/>
    <col min="2053" max="2053" width="5.3984375" style="9" customWidth="1"/>
    <col min="2054" max="2054" width="10" style="9" customWidth="1"/>
    <col min="2055" max="2055" width="3.09765625" style="9" customWidth="1"/>
    <col min="2056" max="2056" width="3.69921875" style="9" customWidth="1"/>
    <col min="2057" max="2057" width="3.3984375" style="9" customWidth="1"/>
    <col min="2058" max="2058" width="6.8984375" style="9" customWidth="1"/>
    <col min="2059" max="2059" width="7.09765625" style="9" customWidth="1"/>
    <col min="2060" max="2060" width="6.09765625" style="9" customWidth="1"/>
    <col min="2061" max="2061" width="7" style="9" customWidth="1"/>
    <col min="2062" max="2062" width="7.59765625" style="9" customWidth="1"/>
    <col min="2063" max="2063" width="3.19921875" style="9" customWidth="1"/>
    <col min="2064" max="2064" width="7.19921875" style="9" customWidth="1"/>
    <col min="2065" max="2065" width="11.59765625" style="9" customWidth="1"/>
    <col min="2066" max="2067" width="11.19921875" style="9" customWidth="1"/>
    <col min="2068" max="2068" width="8.09765625" style="9" customWidth="1"/>
    <col min="2069" max="2069" width="5.8984375" style="9" customWidth="1"/>
    <col min="2070" max="2070" width="5" style="9" customWidth="1"/>
    <col min="2071" max="2071" width="8.3984375" style="9" customWidth="1"/>
    <col min="2072" max="2072" width="8.59765625" style="9" customWidth="1"/>
    <col min="2073" max="2073" width="6.3984375" style="9" customWidth="1"/>
    <col min="2074" max="2304" width="9" style="9"/>
    <col min="2305" max="2305" width="3.3984375" style="9" customWidth="1"/>
    <col min="2306" max="2306" width="5.3984375" style="9" customWidth="1"/>
    <col min="2307" max="2307" width="5.59765625" style="9" customWidth="1"/>
    <col min="2308" max="2308" width="6" style="9" customWidth="1"/>
    <col min="2309" max="2309" width="5.3984375" style="9" customWidth="1"/>
    <col min="2310" max="2310" width="10" style="9" customWidth="1"/>
    <col min="2311" max="2311" width="3.09765625" style="9" customWidth="1"/>
    <col min="2312" max="2312" width="3.69921875" style="9" customWidth="1"/>
    <col min="2313" max="2313" width="3.3984375" style="9" customWidth="1"/>
    <col min="2314" max="2314" width="6.8984375" style="9" customWidth="1"/>
    <col min="2315" max="2315" width="7.09765625" style="9" customWidth="1"/>
    <col min="2316" max="2316" width="6.09765625" style="9" customWidth="1"/>
    <col min="2317" max="2317" width="7" style="9" customWidth="1"/>
    <col min="2318" max="2318" width="7.59765625" style="9" customWidth="1"/>
    <col min="2319" max="2319" width="3.19921875" style="9" customWidth="1"/>
    <col min="2320" max="2320" width="7.19921875" style="9" customWidth="1"/>
    <col min="2321" max="2321" width="11.59765625" style="9" customWidth="1"/>
    <col min="2322" max="2323" width="11.19921875" style="9" customWidth="1"/>
    <col min="2324" max="2324" width="8.09765625" style="9" customWidth="1"/>
    <col min="2325" max="2325" width="5.8984375" style="9" customWidth="1"/>
    <col min="2326" max="2326" width="5" style="9" customWidth="1"/>
    <col min="2327" max="2327" width="8.3984375" style="9" customWidth="1"/>
    <col min="2328" max="2328" width="8.59765625" style="9" customWidth="1"/>
    <col min="2329" max="2329" width="6.3984375" style="9" customWidth="1"/>
    <col min="2330" max="2560" width="9" style="9"/>
    <col min="2561" max="2561" width="3.3984375" style="9" customWidth="1"/>
    <col min="2562" max="2562" width="5.3984375" style="9" customWidth="1"/>
    <col min="2563" max="2563" width="5.59765625" style="9" customWidth="1"/>
    <col min="2564" max="2564" width="6" style="9" customWidth="1"/>
    <col min="2565" max="2565" width="5.3984375" style="9" customWidth="1"/>
    <col min="2566" max="2566" width="10" style="9" customWidth="1"/>
    <col min="2567" max="2567" width="3.09765625" style="9" customWidth="1"/>
    <col min="2568" max="2568" width="3.69921875" style="9" customWidth="1"/>
    <col min="2569" max="2569" width="3.3984375" style="9" customWidth="1"/>
    <col min="2570" max="2570" width="6.8984375" style="9" customWidth="1"/>
    <col min="2571" max="2571" width="7.09765625" style="9" customWidth="1"/>
    <col min="2572" max="2572" width="6.09765625" style="9" customWidth="1"/>
    <col min="2573" max="2573" width="7" style="9" customWidth="1"/>
    <col min="2574" max="2574" width="7.59765625" style="9" customWidth="1"/>
    <col min="2575" max="2575" width="3.19921875" style="9" customWidth="1"/>
    <col min="2576" max="2576" width="7.19921875" style="9" customWidth="1"/>
    <col min="2577" max="2577" width="11.59765625" style="9" customWidth="1"/>
    <col min="2578" max="2579" width="11.19921875" style="9" customWidth="1"/>
    <col min="2580" max="2580" width="8.09765625" style="9" customWidth="1"/>
    <col min="2581" max="2581" width="5.8984375" style="9" customWidth="1"/>
    <col min="2582" max="2582" width="5" style="9" customWidth="1"/>
    <col min="2583" max="2583" width="8.3984375" style="9" customWidth="1"/>
    <col min="2584" max="2584" width="8.59765625" style="9" customWidth="1"/>
    <col min="2585" max="2585" width="6.3984375" style="9" customWidth="1"/>
    <col min="2586" max="2816" width="9" style="9"/>
    <col min="2817" max="2817" width="3.3984375" style="9" customWidth="1"/>
    <col min="2818" max="2818" width="5.3984375" style="9" customWidth="1"/>
    <col min="2819" max="2819" width="5.59765625" style="9" customWidth="1"/>
    <col min="2820" max="2820" width="6" style="9" customWidth="1"/>
    <col min="2821" max="2821" width="5.3984375" style="9" customWidth="1"/>
    <col min="2822" max="2822" width="10" style="9" customWidth="1"/>
    <col min="2823" max="2823" width="3.09765625" style="9" customWidth="1"/>
    <col min="2824" max="2824" width="3.69921875" style="9" customWidth="1"/>
    <col min="2825" max="2825" width="3.3984375" style="9" customWidth="1"/>
    <col min="2826" max="2826" width="6.8984375" style="9" customWidth="1"/>
    <col min="2827" max="2827" width="7.09765625" style="9" customWidth="1"/>
    <col min="2828" max="2828" width="6.09765625" style="9" customWidth="1"/>
    <col min="2829" max="2829" width="7" style="9" customWidth="1"/>
    <col min="2830" max="2830" width="7.59765625" style="9" customWidth="1"/>
    <col min="2831" max="2831" width="3.19921875" style="9" customWidth="1"/>
    <col min="2832" max="2832" width="7.19921875" style="9" customWidth="1"/>
    <col min="2833" max="2833" width="11.59765625" style="9" customWidth="1"/>
    <col min="2834" max="2835" width="11.19921875" style="9" customWidth="1"/>
    <col min="2836" max="2836" width="8.09765625" style="9" customWidth="1"/>
    <col min="2837" max="2837" width="5.8984375" style="9" customWidth="1"/>
    <col min="2838" max="2838" width="5" style="9" customWidth="1"/>
    <col min="2839" max="2839" width="8.3984375" style="9" customWidth="1"/>
    <col min="2840" max="2840" width="8.59765625" style="9" customWidth="1"/>
    <col min="2841" max="2841" width="6.3984375" style="9" customWidth="1"/>
    <col min="2842" max="3072" width="9" style="9"/>
    <col min="3073" max="3073" width="3.3984375" style="9" customWidth="1"/>
    <col min="3074" max="3074" width="5.3984375" style="9" customWidth="1"/>
    <col min="3075" max="3075" width="5.59765625" style="9" customWidth="1"/>
    <col min="3076" max="3076" width="6" style="9" customWidth="1"/>
    <col min="3077" max="3077" width="5.3984375" style="9" customWidth="1"/>
    <col min="3078" max="3078" width="10" style="9" customWidth="1"/>
    <col min="3079" max="3079" width="3.09765625" style="9" customWidth="1"/>
    <col min="3080" max="3080" width="3.69921875" style="9" customWidth="1"/>
    <col min="3081" max="3081" width="3.3984375" style="9" customWidth="1"/>
    <col min="3082" max="3082" width="6.8984375" style="9" customWidth="1"/>
    <col min="3083" max="3083" width="7.09765625" style="9" customWidth="1"/>
    <col min="3084" max="3084" width="6.09765625" style="9" customWidth="1"/>
    <col min="3085" max="3085" width="7" style="9" customWidth="1"/>
    <col min="3086" max="3086" width="7.59765625" style="9" customWidth="1"/>
    <col min="3087" max="3087" width="3.19921875" style="9" customWidth="1"/>
    <col min="3088" max="3088" width="7.19921875" style="9" customWidth="1"/>
    <col min="3089" max="3089" width="11.59765625" style="9" customWidth="1"/>
    <col min="3090" max="3091" width="11.19921875" style="9" customWidth="1"/>
    <col min="3092" max="3092" width="8.09765625" style="9" customWidth="1"/>
    <col min="3093" max="3093" width="5.8984375" style="9" customWidth="1"/>
    <col min="3094" max="3094" width="5" style="9" customWidth="1"/>
    <col min="3095" max="3095" width="8.3984375" style="9" customWidth="1"/>
    <col min="3096" max="3096" width="8.59765625" style="9" customWidth="1"/>
    <col min="3097" max="3097" width="6.3984375" style="9" customWidth="1"/>
    <col min="3098" max="3328" width="9" style="9"/>
    <col min="3329" max="3329" width="3.3984375" style="9" customWidth="1"/>
    <col min="3330" max="3330" width="5.3984375" style="9" customWidth="1"/>
    <col min="3331" max="3331" width="5.59765625" style="9" customWidth="1"/>
    <col min="3332" max="3332" width="6" style="9" customWidth="1"/>
    <col min="3333" max="3333" width="5.3984375" style="9" customWidth="1"/>
    <col min="3334" max="3334" width="10" style="9" customWidth="1"/>
    <col min="3335" max="3335" width="3.09765625" style="9" customWidth="1"/>
    <col min="3336" max="3336" width="3.69921875" style="9" customWidth="1"/>
    <col min="3337" max="3337" width="3.3984375" style="9" customWidth="1"/>
    <col min="3338" max="3338" width="6.8984375" style="9" customWidth="1"/>
    <col min="3339" max="3339" width="7.09765625" style="9" customWidth="1"/>
    <col min="3340" max="3340" width="6.09765625" style="9" customWidth="1"/>
    <col min="3341" max="3341" width="7" style="9" customWidth="1"/>
    <col min="3342" max="3342" width="7.59765625" style="9" customWidth="1"/>
    <col min="3343" max="3343" width="3.19921875" style="9" customWidth="1"/>
    <col min="3344" max="3344" width="7.19921875" style="9" customWidth="1"/>
    <col min="3345" max="3345" width="11.59765625" style="9" customWidth="1"/>
    <col min="3346" max="3347" width="11.19921875" style="9" customWidth="1"/>
    <col min="3348" max="3348" width="8.09765625" style="9" customWidth="1"/>
    <col min="3349" max="3349" width="5.8984375" style="9" customWidth="1"/>
    <col min="3350" max="3350" width="5" style="9" customWidth="1"/>
    <col min="3351" max="3351" width="8.3984375" style="9" customWidth="1"/>
    <col min="3352" max="3352" width="8.59765625" style="9" customWidth="1"/>
    <col min="3353" max="3353" width="6.3984375" style="9" customWidth="1"/>
    <col min="3354" max="3584" width="9" style="9"/>
    <col min="3585" max="3585" width="3.3984375" style="9" customWidth="1"/>
    <col min="3586" max="3586" width="5.3984375" style="9" customWidth="1"/>
    <col min="3587" max="3587" width="5.59765625" style="9" customWidth="1"/>
    <col min="3588" max="3588" width="6" style="9" customWidth="1"/>
    <col min="3589" max="3589" width="5.3984375" style="9" customWidth="1"/>
    <col min="3590" max="3590" width="10" style="9" customWidth="1"/>
    <col min="3591" max="3591" width="3.09765625" style="9" customWidth="1"/>
    <col min="3592" max="3592" width="3.69921875" style="9" customWidth="1"/>
    <col min="3593" max="3593" width="3.3984375" style="9" customWidth="1"/>
    <col min="3594" max="3594" width="6.8984375" style="9" customWidth="1"/>
    <col min="3595" max="3595" width="7.09765625" style="9" customWidth="1"/>
    <col min="3596" max="3596" width="6.09765625" style="9" customWidth="1"/>
    <col min="3597" max="3597" width="7" style="9" customWidth="1"/>
    <col min="3598" max="3598" width="7.59765625" style="9" customWidth="1"/>
    <col min="3599" max="3599" width="3.19921875" style="9" customWidth="1"/>
    <col min="3600" max="3600" width="7.19921875" style="9" customWidth="1"/>
    <col min="3601" max="3601" width="11.59765625" style="9" customWidth="1"/>
    <col min="3602" max="3603" width="11.19921875" style="9" customWidth="1"/>
    <col min="3604" max="3604" width="8.09765625" style="9" customWidth="1"/>
    <col min="3605" max="3605" width="5.8984375" style="9" customWidth="1"/>
    <col min="3606" max="3606" width="5" style="9" customWidth="1"/>
    <col min="3607" max="3607" width="8.3984375" style="9" customWidth="1"/>
    <col min="3608" max="3608" width="8.59765625" style="9" customWidth="1"/>
    <col min="3609" max="3609" width="6.3984375" style="9" customWidth="1"/>
    <col min="3610" max="3840" width="9" style="9"/>
    <col min="3841" max="3841" width="3.3984375" style="9" customWidth="1"/>
    <col min="3842" max="3842" width="5.3984375" style="9" customWidth="1"/>
    <col min="3843" max="3843" width="5.59765625" style="9" customWidth="1"/>
    <col min="3844" max="3844" width="6" style="9" customWidth="1"/>
    <col min="3845" max="3845" width="5.3984375" style="9" customWidth="1"/>
    <col min="3846" max="3846" width="10" style="9" customWidth="1"/>
    <col min="3847" max="3847" width="3.09765625" style="9" customWidth="1"/>
    <col min="3848" max="3848" width="3.69921875" style="9" customWidth="1"/>
    <col min="3849" max="3849" width="3.3984375" style="9" customWidth="1"/>
    <col min="3850" max="3850" width="6.8984375" style="9" customWidth="1"/>
    <col min="3851" max="3851" width="7.09765625" style="9" customWidth="1"/>
    <col min="3852" max="3852" width="6.09765625" style="9" customWidth="1"/>
    <col min="3853" max="3853" width="7" style="9" customWidth="1"/>
    <col min="3854" max="3854" width="7.59765625" style="9" customWidth="1"/>
    <col min="3855" max="3855" width="3.19921875" style="9" customWidth="1"/>
    <col min="3856" max="3856" width="7.19921875" style="9" customWidth="1"/>
    <col min="3857" max="3857" width="11.59765625" style="9" customWidth="1"/>
    <col min="3858" max="3859" width="11.19921875" style="9" customWidth="1"/>
    <col min="3860" max="3860" width="8.09765625" style="9" customWidth="1"/>
    <col min="3861" max="3861" width="5.8984375" style="9" customWidth="1"/>
    <col min="3862" max="3862" width="5" style="9" customWidth="1"/>
    <col min="3863" max="3863" width="8.3984375" style="9" customWidth="1"/>
    <col min="3864" max="3864" width="8.59765625" style="9" customWidth="1"/>
    <col min="3865" max="3865" width="6.3984375" style="9" customWidth="1"/>
    <col min="3866" max="4096" width="9" style="9"/>
    <col min="4097" max="4097" width="3.3984375" style="9" customWidth="1"/>
    <col min="4098" max="4098" width="5.3984375" style="9" customWidth="1"/>
    <col min="4099" max="4099" width="5.59765625" style="9" customWidth="1"/>
    <col min="4100" max="4100" width="6" style="9" customWidth="1"/>
    <col min="4101" max="4101" width="5.3984375" style="9" customWidth="1"/>
    <col min="4102" max="4102" width="10" style="9" customWidth="1"/>
    <col min="4103" max="4103" width="3.09765625" style="9" customWidth="1"/>
    <col min="4104" max="4104" width="3.69921875" style="9" customWidth="1"/>
    <col min="4105" max="4105" width="3.3984375" style="9" customWidth="1"/>
    <col min="4106" max="4106" width="6.8984375" style="9" customWidth="1"/>
    <col min="4107" max="4107" width="7.09765625" style="9" customWidth="1"/>
    <col min="4108" max="4108" width="6.09765625" style="9" customWidth="1"/>
    <col min="4109" max="4109" width="7" style="9" customWidth="1"/>
    <col min="4110" max="4110" width="7.59765625" style="9" customWidth="1"/>
    <col min="4111" max="4111" width="3.19921875" style="9" customWidth="1"/>
    <col min="4112" max="4112" width="7.19921875" style="9" customWidth="1"/>
    <col min="4113" max="4113" width="11.59765625" style="9" customWidth="1"/>
    <col min="4114" max="4115" width="11.19921875" style="9" customWidth="1"/>
    <col min="4116" max="4116" width="8.09765625" style="9" customWidth="1"/>
    <col min="4117" max="4117" width="5.8984375" style="9" customWidth="1"/>
    <col min="4118" max="4118" width="5" style="9" customWidth="1"/>
    <col min="4119" max="4119" width="8.3984375" style="9" customWidth="1"/>
    <col min="4120" max="4120" width="8.59765625" style="9" customWidth="1"/>
    <col min="4121" max="4121" width="6.3984375" style="9" customWidth="1"/>
    <col min="4122" max="4352" width="9" style="9"/>
    <col min="4353" max="4353" width="3.3984375" style="9" customWidth="1"/>
    <col min="4354" max="4354" width="5.3984375" style="9" customWidth="1"/>
    <col min="4355" max="4355" width="5.59765625" style="9" customWidth="1"/>
    <col min="4356" max="4356" width="6" style="9" customWidth="1"/>
    <col min="4357" max="4357" width="5.3984375" style="9" customWidth="1"/>
    <col min="4358" max="4358" width="10" style="9" customWidth="1"/>
    <col min="4359" max="4359" width="3.09765625" style="9" customWidth="1"/>
    <col min="4360" max="4360" width="3.69921875" style="9" customWidth="1"/>
    <col min="4361" max="4361" width="3.3984375" style="9" customWidth="1"/>
    <col min="4362" max="4362" width="6.8984375" style="9" customWidth="1"/>
    <col min="4363" max="4363" width="7.09765625" style="9" customWidth="1"/>
    <col min="4364" max="4364" width="6.09765625" style="9" customWidth="1"/>
    <col min="4365" max="4365" width="7" style="9" customWidth="1"/>
    <col min="4366" max="4366" width="7.59765625" style="9" customWidth="1"/>
    <col min="4367" max="4367" width="3.19921875" style="9" customWidth="1"/>
    <col min="4368" max="4368" width="7.19921875" style="9" customWidth="1"/>
    <col min="4369" max="4369" width="11.59765625" style="9" customWidth="1"/>
    <col min="4370" max="4371" width="11.19921875" style="9" customWidth="1"/>
    <col min="4372" max="4372" width="8.09765625" style="9" customWidth="1"/>
    <col min="4373" max="4373" width="5.8984375" style="9" customWidth="1"/>
    <col min="4374" max="4374" width="5" style="9" customWidth="1"/>
    <col min="4375" max="4375" width="8.3984375" style="9" customWidth="1"/>
    <col min="4376" max="4376" width="8.59765625" style="9" customWidth="1"/>
    <col min="4377" max="4377" width="6.3984375" style="9" customWidth="1"/>
    <col min="4378" max="4608" width="9" style="9"/>
    <col min="4609" max="4609" width="3.3984375" style="9" customWidth="1"/>
    <col min="4610" max="4610" width="5.3984375" style="9" customWidth="1"/>
    <col min="4611" max="4611" width="5.59765625" style="9" customWidth="1"/>
    <col min="4612" max="4612" width="6" style="9" customWidth="1"/>
    <col min="4613" max="4613" width="5.3984375" style="9" customWidth="1"/>
    <col min="4614" max="4614" width="10" style="9" customWidth="1"/>
    <col min="4615" max="4615" width="3.09765625" style="9" customWidth="1"/>
    <col min="4616" max="4616" width="3.69921875" style="9" customWidth="1"/>
    <col min="4617" max="4617" width="3.3984375" style="9" customWidth="1"/>
    <col min="4618" max="4618" width="6.8984375" style="9" customWidth="1"/>
    <col min="4619" max="4619" width="7.09765625" style="9" customWidth="1"/>
    <col min="4620" max="4620" width="6.09765625" style="9" customWidth="1"/>
    <col min="4621" max="4621" width="7" style="9" customWidth="1"/>
    <col min="4622" max="4622" width="7.59765625" style="9" customWidth="1"/>
    <col min="4623" max="4623" width="3.19921875" style="9" customWidth="1"/>
    <col min="4624" max="4624" width="7.19921875" style="9" customWidth="1"/>
    <col min="4625" max="4625" width="11.59765625" style="9" customWidth="1"/>
    <col min="4626" max="4627" width="11.19921875" style="9" customWidth="1"/>
    <col min="4628" max="4628" width="8.09765625" style="9" customWidth="1"/>
    <col min="4629" max="4629" width="5.8984375" style="9" customWidth="1"/>
    <col min="4630" max="4630" width="5" style="9" customWidth="1"/>
    <col min="4631" max="4631" width="8.3984375" style="9" customWidth="1"/>
    <col min="4632" max="4632" width="8.59765625" style="9" customWidth="1"/>
    <col min="4633" max="4633" width="6.3984375" style="9" customWidth="1"/>
    <col min="4634" max="4864" width="9" style="9"/>
    <col min="4865" max="4865" width="3.3984375" style="9" customWidth="1"/>
    <col min="4866" max="4866" width="5.3984375" style="9" customWidth="1"/>
    <col min="4867" max="4867" width="5.59765625" style="9" customWidth="1"/>
    <col min="4868" max="4868" width="6" style="9" customWidth="1"/>
    <col min="4869" max="4869" width="5.3984375" style="9" customWidth="1"/>
    <col min="4870" max="4870" width="10" style="9" customWidth="1"/>
    <col min="4871" max="4871" width="3.09765625" style="9" customWidth="1"/>
    <col min="4872" max="4872" width="3.69921875" style="9" customWidth="1"/>
    <col min="4873" max="4873" width="3.3984375" style="9" customWidth="1"/>
    <col min="4874" max="4874" width="6.8984375" style="9" customWidth="1"/>
    <col min="4875" max="4875" width="7.09765625" style="9" customWidth="1"/>
    <col min="4876" max="4876" width="6.09765625" style="9" customWidth="1"/>
    <col min="4877" max="4877" width="7" style="9" customWidth="1"/>
    <col min="4878" max="4878" width="7.59765625" style="9" customWidth="1"/>
    <col min="4879" max="4879" width="3.19921875" style="9" customWidth="1"/>
    <col min="4880" max="4880" width="7.19921875" style="9" customWidth="1"/>
    <col min="4881" max="4881" width="11.59765625" style="9" customWidth="1"/>
    <col min="4882" max="4883" width="11.19921875" style="9" customWidth="1"/>
    <col min="4884" max="4884" width="8.09765625" style="9" customWidth="1"/>
    <col min="4885" max="4885" width="5.8984375" style="9" customWidth="1"/>
    <col min="4886" max="4886" width="5" style="9" customWidth="1"/>
    <col min="4887" max="4887" width="8.3984375" style="9" customWidth="1"/>
    <col min="4888" max="4888" width="8.59765625" style="9" customWidth="1"/>
    <col min="4889" max="4889" width="6.3984375" style="9" customWidth="1"/>
    <col min="4890" max="5120" width="9" style="9"/>
    <col min="5121" max="5121" width="3.3984375" style="9" customWidth="1"/>
    <col min="5122" max="5122" width="5.3984375" style="9" customWidth="1"/>
    <col min="5123" max="5123" width="5.59765625" style="9" customWidth="1"/>
    <col min="5124" max="5124" width="6" style="9" customWidth="1"/>
    <col min="5125" max="5125" width="5.3984375" style="9" customWidth="1"/>
    <col min="5126" max="5126" width="10" style="9" customWidth="1"/>
    <col min="5127" max="5127" width="3.09765625" style="9" customWidth="1"/>
    <col min="5128" max="5128" width="3.69921875" style="9" customWidth="1"/>
    <col min="5129" max="5129" width="3.3984375" style="9" customWidth="1"/>
    <col min="5130" max="5130" width="6.8984375" style="9" customWidth="1"/>
    <col min="5131" max="5131" width="7.09765625" style="9" customWidth="1"/>
    <col min="5132" max="5132" width="6.09765625" style="9" customWidth="1"/>
    <col min="5133" max="5133" width="7" style="9" customWidth="1"/>
    <col min="5134" max="5134" width="7.59765625" style="9" customWidth="1"/>
    <col min="5135" max="5135" width="3.19921875" style="9" customWidth="1"/>
    <col min="5136" max="5136" width="7.19921875" style="9" customWidth="1"/>
    <col min="5137" max="5137" width="11.59765625" style="9" customWidth="1"/>
    <col min="5138" max="5139" width="11.19921875" style="9" customWidth="1"/>
    <col min="5140" max="5140" width="8.09765625" style="9" customWidth="1"/>
    <col min="5141" max="5141" width="5.8984375" style="9" customWidth="1"/>
    <col min="5142" max="5142" width="5" style="9" customWidth="1"/>
    <col min="5143" max="5143" width="8.3984375" style="9" customWidth="1"/>
    <col min="5144" max="5144" width="8.59765625" style="9" customWidth="1"/>
    <col min="5145" max="5145" width="6.3984375" style="9" customWidth="1"/>
    <col min="5146" max="5376" width="9" style="9"/>
    <col min="5377" max="5377" width="3.3984375" style="9" customWidth="1"/>
    <col min="5378" max="5378" width="5.3984375" style="9" customWidth="1"/>
    <col min="5379" max="5379" width="5.59765625" style="9" customWidth="1"/>
    <col min="5380" max="5380" width="6" style="9" customWidth="1"/>
    <col min="5381" max="5381" width="5.3984375" style="9" customWidth="1"/>
    <col min="5382" max="5382" width="10" style="9" customWidth="1"/>
    <col min="5383" max="5383" width="3.09765625" style="9" customWidth="1"/>
    <col min="5384" max="5384" width="3.69921875" style="9" customWidth="1"/>
    <col min="5385" max="5385" width="3.3984375" style="9" customWidth="1"/>
    <col min="5386" max="5386" width="6.8984375" style="9" customWidth="1"/>
    <col min="5387" max="5387" width="7.09765625" style="9" customWidth="1"/>
    <col min="5388" max="5388" width="6.09765625" style="9" customWidth="1"/>
    <col min="5389" max="5389" width="7" style="9" customWidth="1"/>
    <col min="5390" max="5390" width="7.59765625" style="9" customWidth="1"/>
    <col min="5391" max="5391" width="3.19921875" style="9" customWidth="1"/>
    <col min="5392" max="5392" width="7.19921875" style="9" customWidth="1"/>
    <col min="5393" max="5393" width="11.59765625" style="9" customWidth="1"/>
    <col min="5394" max="5395" width="11.19921875" style="9" customWidth="1"/>
    <col min="5396" max="5396" width="8.09765625" style="9" customWidth="1"/>
    <col min="5397" max="5397" width="5.8984375" style="9" customWidth="1"/>
    <col min="5398" max="5398" width="5" style="9" customWidth="1"/>
    <col min="5399" max="5399" width="8.3984375" style="9" customWidth="1"/>
    <col min="5400" max="5400" width="8.59765625" style="9" customWidth="1"/>
    <col min="5401" max="5401" width="6.3984375" style="9" customWidth="1"/>
    <col min="5402" max="5632" width="9" style="9"/>
    <col min="5633" max="5633" width="3.3984375" style="9" customWidth="1"/>
    <col min="5634" max="5634" width="5.3984375" style="9" customWidth="1"/>
    <col min="5635" max="5635" width="5.59765625" style="9" customWidth="1"/>
    <col min="5636" max="5636" width="6" style="9" customWidth="1"/>
    <col min="5637" max="5637" width="5.3984375" style="9" customWidth="1"/>
    <col min="5638" max="5638" width="10" style="9" customWidth="1"/>
    <col min="5639" max="5639" width="3.09765625" style="9" customWidth="1"/>
    <col min="5640" max="5640" width="3.69921875" style="9" customWidth="1"/>
    <col min="5641" max="5641" width="3.3984375" style="9" customWidth="1"/>
    <col min="5642" max="5642" width="6.8984375" style="9" customWidth="1"/>
    <col min="5643" max="5643" width="7.09765625" style="9" customWidth="1"/>
    <col min="5644" max="5644" width="6.09765625" style="9" customWidth="1"/>
    <col min="5645" max="5645" width="7" style="9" customWidth="1"/>
    <col min="5646" max="5646" width="7.59765625" style="9" customWidth="1"/>
    <col min="5647" max="5647" width="3.19921875" style="9" customWidth="1"/>
    <col min="5648" max="5648" width="7.19921875" style="9" customWidth="1"/>
    <col min="5649" max="5649" width="11.59765625" style="9" customWidth="1"/>
    <col min="5650" max="5651" width="11.19921875" style="9" customWidth="1"/>
    <col min="5652" max="5652" width="8.09765625" style="9" customWidth="1"/>
    <col min="5653" max="5653" width="5.8984375" style="9" customWidth="1"/>
    <col min="5654" max="5654" width="5" style="9" customWidth="1"/>
    <col min="5655" max="5655" width="8.3984375" style="9" customWidth="1"/>
    <col min="5656" max="5656" width="8.59765625" style="9" customWidth="1"/>
    <col min="5657" max="5657" width="6.3984375" style="9" customWidth="1"/>
    <col min="5658" max="5888" width="9" style="9"/>
    <col min="5889" max="5889" width="3.3984375" style="9" customWidth="1"/>
    <col min="5890" max="5890" width="5.3984375" style="9" customWidth="1"/>
    <col min="5891" max="5891" width="5.59765625" style="9" customWidth="1"/>
    <col min="5892" max="5892" width="6" style="9" customWidth="1"/>
    <col min="5893" max="5893" width="5.3984375" style="9" customWidth="1"/>
    <col min="5894" max="5894" width="10" style="9" customWidth="1"/>
    <col min="5895" max="5895" width="3.09765625" style="9" customWidth="1"/>
    <col min="5896" max="5896" width="3.69921875" style="9" customWidth="1"/>
    <col min="5897" max="5897" width="3.3984375" style="9" customWidth="1"/>
    <col min="5898" max="5898" width="6.8984375" style="9" customWidth="1"/>
    <col min="5899" max="5899" width="7.09765625" style="9" customWidth="1"/>
    <col min="5900" max="5900" width="6.09765625" style="9" customWidth="1"/>
    <col min="5901" max="5901" width="7" style="9" customWidth="1"/>
    <col min="5902" max="5902" width="7.59765625" style="9" customWidth="1"/>
    <col min="5903" max="5903" width="3.19921875" style="9" customWidth="1"/>
    <col min="5904" max="5904" width="7.19921875" style="9" customWidth="1"/>
    <col min="5905" max="5905" width="11.59765625" style="9" customWidth="1"/>
    <col min="5906" max="5907" width="11.19921875" style="9" customWidth="1"/>
    <col min="5908" max="5908" width="8.09765625" style="9" customWidth="1"/>
    <col min="5909" max="5909" width="5.8984375" style="9" customWidth="1"/>
    <col min="5910" max="5910" width="5" style="9" customWidth="1"/>
    <col min="5911" max="5911" width="8.3984375" style="9" customWidth="1"/>
    <col min="5912" max="5912" width="8.59765625" style="9" customWidth="1"/>
    <col min="5913" max="5913" width="6.3984375" style="9" customWidth="1"/>
    <col min="5914" max="6144" width="9" style="9"/>
    <col min="6145" max="6145" width="3.3984375" style="9" customWidth="1"/>
    <col min="6146" max="6146" width="5.3984375" style="9" customWidth="1"/>
    <col min="6147" max="6147" width="5.59765625" style="9" customWidth="1"/>
    <col min="6148" max="6148" width="6" style="9" customWidth="1"/>
    <col min="6149" max="6149" width="5.3984375" style="9" customWidth="1"/>
    <col min="6150" max="6150" width="10" style="9" customWidth="1"/>
    <col min="6151" max="6151" width="3.09765625" style="9" customWidth="1"/>
    <col min="6152" max="6152" width="3.69921875" style="9" customWidth="1"/>
    <col min="6153" max="6153" width="3.3984375" style="9" customWidth="1"/>
    <col min="6154" max="6154" width="6.8984375" style="9" customWidth="1"/>
    <col min="6155" max="6155" width="7.09765625" style="9" customWidth="1"/>
    <col min="6156" max="6156" width="6.09765625" style="9" customWidth="1"/>
    <col min="6157" max="6157" width="7" style="9" customWidth="1"/>
    <col min="6158" max="6158" width="7.59765625" style="9" customWidth="1"/>
    <col min="6159" max="6159" width="3.19921875" style="9" customWidth="1"/>
    <col min="6160" max="6160" width="7.19921875" style="9" customWidth="1"/>
    <col min="6161" max="6161" width="11.59765625" style="9" customWidth="1"/>
    <col min="6162" max="6163" width="11.19921875" style="9" customWidth="1"/>
    <col min="6164" max="6164" width="8.09765625" style="9" customWidth="1"/>
    <col min="6165" max="6165" width="5.8984375" style="9" customWidth="1"/>
    <col min="6166" max="6166" width="5" style="9" customWidth="1"/>
    <col min="6167" max="6167" width="8.3984375" style="9" customWidth="1"/>
    <col min="6168" max="6168" width="8.59765625" style="9" customWidth="1"/>
    <col min="6169" max="6169" width="6.3984375" style="9" customWidth="1"/>
    <col min="6170" max="6400" width="9" style="9"/>
    <col min="6401" max="6401" width="3.3984375" style="9" customWidth="1"/>
    <col min="6402" max="6402" width="5.3984375" style="9" customWidth="1"/>
    <col min="6403" max="6403" width="5.59765625" style="9" customWidth="1"/>
    <col min="6404" max="6404" width="6" style="9" customWidth="1"/>
    <col min="6405" max="6405" width="5.3984375" style="9" customWidth="1"/>
    <col min="6406" max="6406" width="10" style="9" customWidth="1"/>
    <col min="6407" max="6407" width="3.09765625" style="9" customWidth="1"/>
    <col min="6408" max="6408" width="3.69921875" style="9" customWidth="1"/>
    <col min="6409" max="6409" width="3.3984375" style="9" customWidth="1"/>
    <col min="6410" max="6410" width="6.8984375" style="9" customWidth="1"/>
    <col min="6411" max="6411" width="7.09765625" style="9" customWidth="1"/>
    <col min="6412" max="6412" width="6.09765625" style="9" customWidth="1"/>
    <col min="6413" max="6413" width="7" style="9" customWidth="1"/>
    <col min="6414" max="6414" width="7.59765625" style="9" customWidth="1"/>
    <col min="6415" max="6415" width="3.19921875" style="9" customWidth="1"/>
    <col min="6416" max="6416" width="7.19921875" style="9" customWidth="1"/>
    <col min="6417" max="6417" width="11.59765625" style="9" customWidth="1"/>
    <col min="6418" max="6419" width="11.19921875" style="9" customWidth="1"/>
    <col min="6420" max="6420" width="8.09765625" style="9" customWidth="1"/>
    <col min="6421" max="6421" width="5.8984375" style="9" customWidth="1"/>
    <col min="6422" max="6422" width="5" style="9" customWidth="1"/>
    <col min="6423" max="6423" width="8.3984375" style="9" customWidth="1"/>
    <col min="6424" max="6424" width="8.59765625" style="9" customWidth="1"/>
    <col min="6425" max="6425" width="6.3984375" style="9" customWidth="1"/>
    <col min="6426" max="6656" width="9" style="9"/>
    <col min="6657" max="6657" width="3.3984375" style="9" customWidth="1"/>
    <col min="6658" max="6658" width="5.3984375" style="9" customWidth="1"/>
    <col min="6659" max="6659" width="5.59765625" style="9" customWidth="1"/>
    <col min="6660" max="6660" width="6" style="9" customWidth="1"/>
    <col min="6661" max="6661" width="5.3984375" style="9" customWidth="1"/>
    <col min="6662" max="6662" width="10" style="9" customWidth="1"/>
    <col min="6663" max="6663" width="3.09765625" style="9" customWidth="1"/>
    <col min="6664" max="6664" width="3.69921875" style="9" customWidth="1"/>
    <col min="6665" max="6665" width="3.3984375" style="9" customWidth="1"/>
    <col min="6666" max="6666" width="6.8984375" style="9" customWidth="1"/>
    <col min="6667" max="6667" width="7.09765625" style="9" customWidth="1"/>
    <col min="6668" max="6668" width="6.09765625" style="9" customWidth="1"/>
    <col min="6669" max="6669" width="7" style="9" customWidth="1"/>
    <col min="6670" max="6670" width="7.59765625" style="9" customWidth="1"/>
    <col min="6671" max="6671" width="3.19921875" style="9" customWidth="1"/>
    <col min="6672" max="6672" width="7.19921875" style="9" customWidth="1"/>
    <col min="6673" max="6673" width="11.59765625" style="9" customWidth="1"/>
    <col min="6674" max="6675" width="11.19921875" style="9" customWidth="1"/>
    <col min="6676" max="6676" width="8.09765625" style="9" customWidth="1"/>
    <col min="6677" max="6677" width="5.8984375" style="9" customWidth="1"/>
    <col min="6678" max="6678" width="5" style="9" customWidth="1"/>
    <col min="6679" max="6679" width="8.3984375" style="9" customWidth="1"/>
    <col min="6680" max="6680" width="8.59765625" style="9" customWidth="1"/>
    <col min="6681" max="6681" width="6.3984375" style="9" customWidth="1"/>
    <col min="6682" max="6912" width="9" style="9"/>
    <col min="6913" max="6913" width="3.3984375" style="9" customWidth="1"/>
    <col min="6914" max="6914" width="5.3984375" style="9" customWidth="1"/>
    <col min="6915" max="6915" width="5.59765625" style="9" customWidth="1"/>
    <col min="6916" max="6916" width="6" style="9" customWidth="1"/>
    <col min="6917" max="6917" width="5.3984375" style="9" customWidth="1"/>
    <col min="6918" max="6918" width="10" style="9" customWidth="1"/>
    <col min="6919" max="6919" width="3.09765625" style="9" customWidth="1"/>
    <col min="6920" max="6920" width="3.69921875" style="9" customWidth="1"/>
    <col min="6921" max="6921" width="3.3984375" style="9" customWidth="1"/>
    <col min="6922" max="6922" width="6.8984375" style="9" customWidth="1"/>
    <col min="6923" max="6923" width="7.09765625" style="9" customWidth="1"/>
    <col min="6924" max="6924" width="6.09765625" style="9" customWidth="1"/>
    <col min="6925" max="6925" width="7" style="9" customWidth="1"/>
    <col min="6926" max="6926" width="7.59765625" style="9" customWidth="1"/>
    <col min="6927" max="6927" width="3.19921875" style="9" customWidth="1"/>
    <col min="6928" max="6928" width="7.19921875" style="9" customWidth="1"/>
    <col min="6929" max="6929" width="11.59765625" style="9" customWidth="1"/>
    <col min="6930" max="6931" width="11.19921875" style="9" customWidth="1"/>
    <col min="6932" max="6932" width="8.09765625" style="9" customWidth="1"/>
    <col min="6933" max="6933" width="5.8984375" style="9" customWidth="1"/>
    <col min="6934" max="6934" width="5" style="9" customWidth="1"/>
    <col min="6935" max="6935" width="8.3984375" style="9" customWidth="1"/>
    <col min="6936" max="6936" width="8.59765625" style="9" customWidth="1"/>
    <col min="6937" max="6937" width="6.3984375" style="9" customWidth="1"/>
    <col min="6938" max="7168" width="9" style="9"/>
    <col min="7169" max="7169" width="3.3984375" style="9" customWidth="1"/>
    <col min="7170" max="7170" width="5.3984375" style="9" customWidth="1"/>
    <col min="7171" max="7171" width="5.59765625" style="9" customWidth="1"/>
    <col min="7172" max="7172" width="6" style="9" customWidth="1"/>
    <col min="7173" max="7173" width="5.3984375" style="9" customWidth="1"/>
    <col min="7174" max="7174" width="10" style="9" customWidth="1"/>
    <col min="7175" max="7175" width="3.09765625" style="9" customWidth="1"/>
    <col min="7176" max="7176" width="3.69921875" style="9" customWidth="1"/>
    <col min="7177" max="7177" width="3.3984375" style="9" customWidth="1"/>
    <col min="7178" max="7178" width="6.8984375" style="9" customWidth="1"/>
    <col min="7179" max="7179" width="7.09765625" style="9" customWidth="1"/>
    <col min="7180" max="7180" width="6.09765625" style="9" customWidth="1"/>
    <col min="7181" max="7181" width="7" style="9" customWidth="1"/>
    <col min="7182" max="7182" width="7.59765625" style="9" customWidth="1"/>
    <col min="7183" max="7183" width="3.19921875" style="9" customWidth="1"/>
    <col min="7184" max="7184" width="7.19921875" style="9" customWidth="1"/>
    <col min="7185" max="7185" width="11.59765625" style="9" customWidth="1"/>
    <col min="7186" max="7187" width="11.19921875" style="9" customWidth="1"/>
    <col min="7188" max="7188" width="8.09765625" style="9" customWidth="1"/>
    <col min="7189" max="7189" width="5.8984375" style="9" customWidth="1"/>
    <col min="7190" max="7190" width="5" style="9" customWidth="1"/>
    <col min="7191" max="7191" width="8.3984375" style="9" customWidth="1"/>
    <col min="7192" max="7192" width="8.59765625" style="9" customWidth="1"/>
    <col min="7193" max="7193" width="6.3984375" style="9" customWidth="1"/>
    <col min="7194" max="7424" width="9" style="9"/>
    <col min="7425" max="7425" width="3.3984375" style="9" customWidth="1"/>
    <col min="7426" max="7426" width="5.3984375" style="9" customWidth="1"/>
    <col min="7427" max="7427" width="5.59765625" style="9" customWidth="1"/>
    <col min="7428" max="7428" width="6" style="9" customWidth="1"/>
    <col min="7429" max="7429" width="5.3984375" style="9" customWidth="1"/>
    <col min="7430" max="7430" width="10" style="9" customWidth="1"/>
    <col min="7431" max="7431" width="3.09765625" style="9" customWidth="1"/>
    <col min="7432" max="7432" width="3.69921875" style="9" customWidth="1"/>
    <col min="7433" max="7433" width="3.3984375" style="9" customWidth="1"/>
    <col min="7434" max="7434" width="6.8984375" style="9" customWidth="1"/>
    <col min="7435" max="7435" width="7.09765625" style="9" customWidth="1"/>
    <col min="7436" max="7436" width="6.09765625" style="9" customWidth="1"/>
    <col min="7437" max="7437" width="7" style="9" customWidth="1"/>
    <col min="7438" max="7438" width="7.59765625" style="9" customWidth="1"/>
    <col min="7439" max="7439" width="3.19921875" style="9" customWidth="1"/>
    <col min="7440" max="7440" width="7.19921875" style="9" customWidth="1"/>
    <col min="7441" max="7441" width="11.59765625" style="9" customWidth="1"/>
    <col min="7442" max="7443" width="11.19921875" style="9" customWidth="1"/>
    <col min="7444" max="7444" width="8.09765625" style="9" customWidth="1"/>
    <col min="7445" max="7445" width="5.8984375" style="9" customWidth="1"/>
    <col min="7446" max="7446" width="5" style="9" customWidth="1"/>
    <col min="7447" max="7447" width="8.3984375" style="9" customWidth="1"/>
    <col min="7448" max="7448" width="8.59765625" style="9" customWidth="1"/>
    <col min="7449" max="7449" width="6.3984375" style="9" customWidth="1"/>
    <col min="7450" max="7680" width="9" style="9"/>
    <col min="7681" max="7681" width="3.3984375" style="9" customWidth="1"/>
    <col min="7682" max="7682" width="5.3984375" style="9" customWidth="1"/>
    <col min="7683" max="7683" width="5.59765625" style="9" customWidth="1"/>
    <col min="7684" max="7684" width="6" style="9" customWidth="1"/>
    <col min="7685" max="7685" width="5.3984375" style="9" customWidth="1"/>
    <col min="7686" max="7686" width="10" style="9" customWidth="1"/>
    <col min="7687" max="7687" width="3.09765625" style="9" customWidth="1"/>
    <col min="7688" max="7688" width="3.69921875" style="9" customWidth="1"/>
    <col min="7689" max="7689" width="3.3984375" style="9" customWidth="1"/>
    <col min="7690" max="7690" width="6.8984375" style="9" customWidth="1"/>
    <col min="7691" max="7691" width="7.09765625" style="9" customWidth="1"/>
    <col min="7692" max="7692" width="6.09765625" style="9" customWidth="1"/>
    <col min="7693" max="7693" width="7" style="9" customWidth="1"/>
    <col min="7694" max="7694" width="7.59765625" style="9" customWidth="1"/>
    <col min="7695" max="7695" width="3.19921875" style="9" customWidth="1"/>
    <col min="7696" max="7696" width="7.19921875" style="9" customWidth="1"/>
    <col min="7697" max="7697" width="11.59765625" style="9" customWidth="1"/>
    <col min="7698" max="7699" width="11.19921875" style="9" customWidth="1"/>
    <col min="7700" max="7700" width="8.09765625" style="9" customWidth="1"/>
    <col min="7701" max="7701" width="5.8984375" style="9" customWidth="1"/>
    <col min="7702" max="7702" width="5" style="9" customWidth="1"/>
    <col min="7703" max="7703" width="8.3984375" style="9" customWidth="1"/>
    <col min="7704" max="7704" width="8.59765625" style="9" customWidth="1"/>
    <col min="7705" max="7705" width="6.3984375" style="9" customWidth="1"/>
    <col min="7706" max="7936" width="9" style="9"/>
    <col min="7937" max="7937" width="3.3984375" style="9" customWidth="1"/>
    <col min="7938" max="7938" width="5.3984375" style="9" customWidth="1"/>
    <col min="7939" max="7939" width="5.59765625" style="9" customWidth="1"/>
    <col min="7940" max="7940" width="6" style="9" customWidth="1"/>
    <col min="7941" max="7941" width="5.3984375" style="9" customWidth="1"/>
    <col min="7942" max="7942" width="10" style="9" customWidth="1"/>
    <col min="7943" max="7943" width="3.09765625" style="9" customWidth="1"/>
    <col min="7944" max="7944" width="3.69921875" style="9" customWidth="1"/>
    <col min="7945" max="7945" width="3.3984375" style="9" customWidth="1"/>
    <col min="7946" max="7946" width="6.8984375" style="9" customWidth="1"/>
    <col min="7947" max="7947" width="7.09765625" style="9" customWidth="1"/>
    <col min="7948" max="7948" width="6.09765625" style="9" customWidth="1"/>
    <col min="7949" max="7949" width="7" style="9" customWidth="1"/>
    <col min="7950" max="7950" width="7.59765625" style="9" customWidth="1"/>
    <col min="7951" max="7951" width="3.19921875" style="9" customWidth="1"/>
    <col min="7952" max="7952" width="7.19921875" style="9" customWidth="1"/>
    <col min="7953" max="7953" width="11.59765625" style="9" customWidth="1"/>
    <col min="7954" max="7955" width="11.19921875" style="9" customWidth="1"/>
    <col min="7956" max="7956" width="8.09765625" style="9" customWidth="1"/>
    <col min="7957" max="7957" width="5.8984375" style="9" customWidth="1"/>
    <col min="7958" max="7958" width="5" style="9" customWidth="1"/>
    <col min="7959" max="7959" width="8.3984375" style="9" customWidth="1"/>
    <col min="7960" max="7960" width="8.59765625" style="9" customWidth="1"/>
    <col min="7961" max="7961" width="6.3984375" style="9" customWidth="1"/>
    <col min="7962" max="8192" width="9" style="9"/>
    <col min="8193" max="8193" width="3.3984375" style="9" customWidth="1"/>
    <col min="8194" max="8194" width="5.3984375" style="9" customWidth="1"/>
    <col min="8195" max="8195" width="5.59765625" style="9" customWidth="1"/>
    <col min="8196" max="8196" width="6" style="9" customWidth="1"/>
    <col min="8197" max="8197" width="5.3984375" style="9" customWidth="1"/>
    <col min="8198" max="8198" width="10" style="9" customWidth="1"/>
    <col min="8199" max="8199" width="3.09765625" style="9" customWidth="1"/>
    <col min="8200" max="8200" width="3.69921875" style="9" customWidth="1"/>
    <col min="8201" max="8201" width="3.3984375" style="9" customWidth="1"/>
    <col min="8202" max="8202" width="6.8984375" style="9" customWidth="1"/>
    <col min="8203" max="8203" width="7.09765625" style="9" customWidth="1"/>
    <col min="8204" max="8204" width="6.09765625" style="9" customWidth="1"/>
    <col min="8205" max="8205" width="7" style="9" customWidth="1"/>
    <col min="8206" max="8206" width="7.59765625" style="9" customWidth="1"/>
    <col min="8207" max="8207" width="3.19921875" style="9" customWidth="1"/>
    <col min="8208" max="8208" width="7.19921875" style="9" customWidth="1"/>
    <col min="8209" max="8209" width="11.59765625" style="9" customWidth="1"/>
    <col min="8210" max="8211" width="11.19921875" style="9" customWidth="1"/>
    <col min="8212" max="8212" width="8.09765625" style="9" customWidth="1"/>
    <col min="8213" max="8213" width="5.8984375" style="9" customWidth="1"/>
    <col min="8214" max="8214" width="5" style="9" customWidth="1"/>
    <col min="8215" max="8215" width="8.3984375" style="9" customWidth="1"/>
    <col min="8216" max="8216" width="8.59765625" style="9" customWidth="1"/>
    <col min="8217" max="8217" width="6.3984375" style="9" customWidth="1"/>
    <col min="8218" max="8448" width="9" style="9"/>
    <col min="8449" max="8449" width="3.3984375" style="9" customWidth="1"/>
    <col min="8450" max="8450" width="5.3984375" style="9" customWidth="1"/>
    <col min="8451" max="8451" width="5.59765625" style="9" customWidth="1"/>
    <col min="8452" max="8452" width="6" style="9" customWidth="1"/>
    <col min="8453" max="8453" width="5.3984375" style="9" customWidth="1"/>
    <col min="8454" max="8454" width="10" style="9" customWidth="1"/>
    <col min="8455" max="8455" width="3.09765625" style="9" customWidth="1"/>
    <col min="8456" max="8456" width="3.69921875" style="9" customWidth="1"/>
    <col min="8457" max="8457" width="3.3984375" style="9" customWidth="1"/>
    <col min="8458" max="8458" width="6.8984375" style="9" customWidth="1"/>
    <col min="8459" max="8459" width="7.09765625" style="9" customWidth="1"/>
    <col min="8460" max="8460" width="6.09765625" style="9" customWidth="1"/>
    <col min="8461" max="8461" width="7" style="9" customWidth="1"/>
    <col min="8462" max="8462" width="7.59765625" style="9" customWidth="1"/>
    <col min="8463" max="8463" width="3.19921875" style="9" customWidth="1"/>
    <col min="8464" max="8464" width="7.19921875" style="9" customWidth="1"/>
    <col min="8465" max="8465" width="11.59765625" style="9" customWidth="1"/>
    <col min="8466" max="8467" width="11.19921875" style="9" customWidth="1"/>
    <col min="8468" max="8468" width="8.09765625" style="9" customWidth="1"/>
    <col min="8469" max="8469" width="5.8984375" style="9" customWidth="1"/>
    <col min="8470" max="8470" width="5" style="9" customWidth="1"/>
    <col min="8471" max="8471" width="8.3984375" style="9" customWidth="1"/>
    <col min="8472" max="8472" width="8.59765625" style="9" customWidth="1"/>
    <col min="8473" max="8473" width="6.3984375" style="9" customWidth="1"/>
    <col min="8474" max="8704" width="9" style="9"/>
    <col min="8705" max="8705" width="3.3984375" style="9" customWidth="1"/>
    <col min="8706" max="8706" width="5.3984375" style="9" customWidth="1"/>
    <col min="8707" max="8707" width="5.59765625" style="9" customWidth="1"/>
    <col min="8708" max="8708" width="6" style="9" customWidth="1"/>
    <col min="8709" max="8709" width="5.3984375" style="9" customWidth="1"/>
    <col min="8710" max="8710" width="10" style="9" customWidth="1"/>
    <col min="8711" max="8711" width="3.09765625" style="9" customWidth="1"/>
    <col min="8712" max="8712" width="3.69921875" style="9" customWidth="1"/>
    <col min="8713" max="8713" width="3.3984375" style="9" customWidth="1"/>
    <col min="8714" max="8714" width="6.8984375" style="9" customWidth="1"/>
    <col min="8715" max="8715" width="7.09765625" style="9" customWidth="1"/>
    <col min="8716" max="8716" width="6.09765625" style="9" customWidth="1"/>
    <col min="8717" max="8717" width="7" style="9" customWidth="1"/>
    <col min="8718" max="8718" width="7.59765625" style="9" customWidth="1"/>
    <col min="8719" max="8719" width="3.19921875" style="9" customWidth="1"/>
    <col min="8720" max="8720" width="7.19921875" style="9" customWidth="1"/>
    <col min="8721" max="8721" width="11.59765625" style="9" customWidth="1"/>
    <col min="8722" max="8723" width="11.19921875" style="9" customWidth="1"/>
    <col min="8724" max="8724" width="8.09765625" style="9" customWidth="1"/>
    <col min="8725" max="8725" width="5.8984375" style="9" customWidth="1"/>
    <col min="8726" max="8726" width="5" style="9" customWidth="1"/>
    <col min="8727" max="8727" width="8.3984375" style="9" customWidth="1"/>
    <col min="8728" max="8728" width="8.59765625" style="9" customWidth="1"/>
    <col min="8729" max="8729" width="6.3984375" style="9" customWidth="1"/>
    <col min="8730" max="8960" width="9" style="9"/>
    <col min="8961" max="8961" width="3.3984375" style="9" customWidth="1"/>
    <col min="8962" max="8962" width="5.3984375" style="9" customWidth="1"/>
    <col min="8963" max="8963" width="5.59765625" style="9" customWidth="1"/>
    <col min="8964" max="8964" width="6" style="9" customWidth="1"/>
    <col min="8965" max="8965" width="5.3984375" style="9" customWidth="1"/>
    <col min="8966" max="8966" width="10" style="9" customWidth="1"/>
    <col min="8967" max="8967" width="3.09765625" style="9" customWidth="1"/>
    <col min="8968" max="8968" width="3.69921875" style="9" customWidth="1"/>
    <col min="8969" max="8969" width="3.3984375" style="9" customWidth="1"/>
    <col min="8970" max="8970" width="6.8984375" style="9" customWidth="1"/>
    <col min="8971" max="8971" width="7.09765625" style="9" customWidth="1"/>
    <col min="8972" max="8972" width="6.09765625" style="9" customWidth="1"/>
    <col min="8973" max="8973" width="7" style="9" customWidth="1"/>
    <col min="8974" max="8974" width="7.59765625" style="9" customWidth="1"/>
    <col min="8975" max="8975" width="3.19921875" style="9" customWidth="1"/>
    <col min="8976" max="8976" width="7.19921875" style="9" customWidth="1"/>
    <col min="8977" max="8977" width="11.59765625" style="9" customWidth="1"/>
    <col min="8978" max="8979" width="11.19921875" style="9" customWidth="1"/>
    <col min="8980" max="8980" width="8.09765625" style="9" customWidth="1"/>
    <col min="8981" max="8981" width="5.8984375" style="9" customWidth="1"/>
    <col min="8982" max="8982" width="5" style="9" customWidth="1"/>
    <col min="8983" max="8983" width="8.3984375" style="9" customWidth="1"/>
    <col min="8984" max="8984" width="8.59765625" style="9" customWidth="1"/>
    <col min="8985" max="8985" width="6.3984375" style="9" customWidth="1"/>
    <col min="8986" max="9216" width="9" style="9"/>
    <col min="9217" max="9217" width="3.3984375" style="9" customWidth="1"/>
    <col min="9218" max="9218" width="5.3984375" style="9" customWidth="1"/>
    <col min="9219" max="9219" width="5.59765625" style="9" customWidth="1"/>
    <col min="9220" max="9220" width="6" style="9" customWidth="1"/>
    <col min="9221" max="9221" width="5.3984375" style="9" customWidth="1"/>
    <col min="9222" max="9222" width="10" style="9" customWidth="1"/>
    <col min="9223" max="9223" width="3.09765625" style="9" customWidth="1"/>
    <col min="9224" max="9224" width="3.69921875" style="9" customWidth="1"/>
    <col min="9225" max="9225" width="3.3984375" style="9" customWidth="1"/>
    <col min="9226" max="9226" width="6.8984375" style="9" customWidth="1"/>
    <col min="9227" max="9227" width="7.09765625" style="9" customWidth="1"/>
    <col min="9228" max="9228" width="6.09765625" style="9" customWidth="1"/>
    <col min="9229" max="9229" width="7" style="9" customWidth="1"/>
    <col min="9230" max="9230" width="7.59765625" style="9" customWidth="1"/>
    <col min="9231" max="9231" width="3.19921875" style="9" customWidth="1"/>
    <col min="9232" max="9232" width="7.19921875" style="9" customWidth="1"/>
    <col min="9233" max="9233" width="11.59765625" style="9" customWidth="1"/>
    <col min="9234" max="9235" width="11.19921875" style="9" customWidth="1"/>
    <col min="9236" max="9236" width="8.09765625" style="9" customWidth="1"/>
    <col min="9237" max="9237" width="5.8984375" style="9" customWidth="1"/>
    <col min="9238" max="9238" width="5" style="9" customWidth="1"/>
    <col min="9239" max="9239" width="8.3984375" style="9" customWidth="1"/>
    <col min="9240" max="9240" width="8.59765625" style="9" customWidth="1"/>
    <col min="9241" max="9241" width="6.3984375" style="9" customWidth="1"/>
    <col min="9242" max="9472" width="9" style="9"/>
    <col min="9473" max="9473" width="3.3984375" style="9" customWidth="1"/>
    <col min="9474" max="9474" width="5.3984375" style="9" customWidth="1"/>
    <col min="9475" max="9475" width="5.59765625" style="9" customWidth="1"/>
    <col min="9476" max="9476" width="6" style="9" customWidth="1"/>
    <col min="9477" max="9477" width="5.3984375" style="9" customWidth="1"/>
    <col min="9478" max="9478" width="10" style="9" customWidth="1"/>
    <col min="9479" max="9479" width="3.09765625" style="9" customWidth="1"/>
    <col min="9480" max="9480" width="3.69921875" style="9" customWidth="1"/>
    <col min="9481" max="9481" width="3.3984375" style="9" customWidth="1"/>
    <col min="9482" max="9482" width="6.8984375" style="9" customWidth="1"/>
    <col min="9483" max="9483" width="7.09765625" style="9" customWidth="1"/>
    <col min="9484" max="9484" width="6.09765625" style="9" customWidth="1"/>
    <col min="9485" max="9485" width="7" style="9" customWidth="1"/>
    <col min="9486" max="9486" width="7.59765625" style="9" customWidth="1"/>
    <col min="9487" max="9487" width="3.19921875" style="9" customWidth="1"/>
    <col min="9488" max="9488" width="7.19921875" style="9" customWidth="1"/>
    <col min="9489" max="9489" width="11.59765625" style="9" customWidth="1"/>
    <col min="9490" max="9491" width="11.19921875" style="9" customWidth="1"/>
    <col min="9492" max="9492" width="8.09765625" style="9" customWidth="1"/>
    <col min="9493" max="9493" width="5.8984375" style="9" customWidth="1"/>
    <col min="9494" max="9494" width="5" style="9" customWidth="1"/>
    <col min="9495" max="9495" width="8.3984375" style="9" customWidth="1"/>
    <col min="9496" max="9496" width="8.59765625" style="9" customWidth="1"/>
    <col min="9497" max="9497" width="6.3984375" style="9" customWidth="1"/>
    <col min="9498" max="9728" width="9" style="9"/>
    <col min="9729" max="9729" width="3.3984375" style="9" customWidth="1"/>
    <col min="9730" max="9730" width="5.3984375" style="9" customWidth="1"/>
    <col min="9731" max="9731" width="5.59765625" style="9" customWidth="1"/>
    <col min="9732" max="9732" width="6" style="9" customWidth="1"/>
    <col min="9733" max="9733" width="5.3984375" style="9" customWidth="1"/>
    <col min="9734" max="9734" width="10" style="9" customWidth="1"/>
    <col min="9735" max="9735" width="3.09765625" style="9" customWidth="1"/>
    <col min="9736" max="9736" width="3.69921875" style="9" customWidth="1"/>
    <col min="9737" max="9737" width="3.3984375" style="9" customWidth="1"/>
    <col min="9738" max="9738" width="6.8984375" style="9" customWidth="1"/>
    <col min="9739" max="9739" width="7.09765625" style="9" customWidth="1"/>
    <col min="9740" max="9740" width="6.09765625" style="9" customWidth="1"/>
    <col min="9741" max="9741" width="7" style="9" customWidth="1"/>
    <col min="9742" max="9742" width="7.59765625" style="9" customWidth="1"/>
    <col min="9743" max="9743" width="3.19921875" style="9" customWidth="1"/>
    <col min="9744" max="9744" width="7.19921875" style="9" customWidth="1"/>
    <col min="9745" max="9745" width="11.59765625" style="9" customWidth="1"/>
    <col min="9746" max="9747" width="11.19921875" style="9" customWidth="1"/>
    <col min="9748" max="9748" width="8.09765625" style="9" customWidth="1"/>
    <col min="9749" max="9749" width="5.8984375" style="9" customWidth="1"/>
    <col min="9750" max="9750" width="5" style="9" customWidth="1"/>
    <col min="9751" max="9751" width="8.3984375" style="9" customWidth="1"/>
    <col min="9752" max="9752" width="8.59765625" style="9" customWidth="1"/>
    <col min="9753" max="9753" width="6.3984375" style="9" customWidth="1"/>
    <col min="9754" max="9984" width="9" style="9"/>
    <col min="9985" max="9985" width="3.3984375" style="9" customWidth="1"/>
    <col min="9986" max="9986" width="5.3984375" style="9" customWidth="1"/>
    <col min="9987" max="9987" width="5.59765625" style="9" customWidth="1"/>
    <col min="9988" max="9988" width="6" style="9" customWidth="1"/>
    <col min="9989" max="9989" width="5.3984375" style="9" customWidth="1"/>
    <col min="9990" max="9990" width="10" style="9" customWidth="1"/>
    <col min="9991" max="9991" width="3.09765625" style="9" customWidth="1"/>
    <col min="9992" max="9992" width="3.69921875" style="9" customWidth="1"/>
    <col min="9993" max="9993" width="3.3984375" style="9" customWidth="1"/>
    <col min="9994" max="9994" width="6.8984375" style="9" customWidth="1"/>
    <col min="9995" max="9995" width="7.09765625" style="9" customWidth="1"/>
    <col min="9996" max="9996" width="6.09765625" style="9" customWidth="1"/>
    <col min="9997" max="9997" width="7" style="9" customWidth="1"/>
    <col min="9998" max="9998" width="7.59765625" style="9" customWidth="1"/>
    <col min="9999" max="9999" width="3.19921875" style="9" customWidth="1"/>
    <col min="10000" max="10000" width="7.19921875" style="9" customWidth="1"/>
    <col min="10001" max="10001" width="11.59765625" style="9" customWidth="1"/>
    <col min="10002" max="10003" width="11.19921875" style="9" customWidth="1"/>
    <col min="10004" max="10004" width="8.09765625" style="9" customWidth="1"/>
    <col min="10005" max="10005" width="5.8984375" style="9" customWidth="1"/>
    <col min="10006" max="10006" width="5" style="9" customWidth="1"/>
    <col min="10007" max="10007" width="8.3984375" style="9" customWidth="1"/>
    <col min="10008" max="10008" width="8.59765625" style="9" customWidth="1"/>
    <col min="10009" max="10009" width="6.3984375" style="9" customWidth="1"/>
    <col min="10010" max="10240" width="9" style="9"/>
    <col min="10241" max="10241" width="3.3984375" style="9" customWidth="1"/>
    <col min="10242" max="10242" width="5.3984375" style="9" customWidth="1"/>
    <col min="10243" max="10243" width="5.59765625" style="9" customWidth="1"/>
    <col min="10244" max="10244" width="6" style="9" customWidth="1"/>
    <col min="10245" max="10245" width="5.3984375" style="9" customWidth="1"/>
    <col min="10246" max="10246" width="10" style="9" customWidth="1"/>
    <col min="10247" max="10247" width="3.09765625" style="9" customWidth="1"/>
    <col min="10248" max="10248" width="3.69921875" style="9" customWidth="1"/>
    <col min="10249" max="10249" width="3.3984375" style="9" customWidth="1"/>
    <col min="10250" max="10250" width="6.8984375" style="9" customWidth="1"/>
    <col min="10251" max="10251" width="7.09765625" style="9" customWidth="1"/>
    <col min="10252" max="10252" width="6.09765625" style="9" customWidth="1"/>
    <col min="10253" max="10253" width="7" style="9" customWidth="1"/>
    <col min="10254" max="10254" width="7.59765625" style="9" customWidth="1"/>
    <col min="10255" max="10255" width="3.19921875" style="9" customWidth="1"/>
    <col min="10256" max="10256" width="7.19921875" style="9" customWidth="1"/>
    <col min="10257" max="10257" width="11.59765625" style="9" customWidth="1"/>
    <col min="10258" max="10259" width="11.19921875" style="9" customWidth="1"/>
    <col min="10260" max="10260" width="8.09765625" style="9" customWidth="1"/>
    <col min="10261" max="10261" width="5.8984375" style="9" customWidth="1"/>
    <col min="10262" max="10262" width="5" style="9" customWidth="1"/>
    <col min="10263" max="10263" width="8.3984375" style="9" customWidth="1"/>
    <col min="10264" max="10264" width="8.59765625" style="9" customWidth="1"/>
    <col min="10265" max="10265" width="6.3984375" style="9" customWidth="1"/>
    <col min="10266" max="10496" width="9" style="9"/>
    <col min="10497" max="10497" width="3.3984375" style="9" customWidth="1"/>
    <col min="10498" max="10498" width="5.3984375" style="9" customWidth="1"/>
    <col min="10499" max="10499" width="5.59765625" style="9" customWidth="1"/>
    <col min="10500" max="10500" width="6" style="9" customWidth="1"/>
    <col min="10501" max="10501" width="5.3984375" style="9" customWidth="1"/>
    <col min="10502" max="10502" width="10" style="9" customWidth="1"/>
    <col min="10503" max="10503" width="3.09765625" style="9" customWidth="1"/>
    <col min="10504" max="10504" width="3.69921875" style="9" customWidth="1"/>
    <col min="10505" max="10505" width="3.3984375" style="9" customWidth="1"/>
    <col min="10506" max="10506" width="6.8984375" style="9" customWidth="1"/>
    <col min="10507" max="10507" width="7.09765625" style="9" customWidth="1"/>
    <col min="10508" max="10508" width="6.09765625" style="9" customWidth="1"/>
    <col min="10509" max="10509" width="7" style="9" customWidth="1"/>
    <col min="10510" max="10510" width="7.59765625" style="9" customWidth="1"/>
    <col min="10511" max="10511" width="3.19921875" style="9" customWidth="1"/>
    <col min="10512" max="10512" width="7.19921875" style="9" customWidth="1"/>
    <col min="10513" max="10513" width="11.59765625" style="9" customWidth="1"/>
    <col min="10514" max="10515" width="11.19921875" style="9" customWidth="1"/>
    <col min="10516" max="10516" width="8.09765625" style="9" customWidth="1"/>
    <col min="10517" max="10517" width="5.8984375" style="9" customWidth="1"/>
    <col min="10518" max="10518" width="5" style="9" customWidth="1"/>
    <col min="10519" max="10519" width="8.3984375" style="9" customWidth="1"/>
    <col min="10520" max="10520" width="8.59765625" style="9" customWidth="1"/>
    <col min="10521" max="10521" width="6.3984375" style="9" customWidth="1"/>
    <col min="10522" max="10752" width="9" style="9"/>
    <col min="10753" max="10753" width="3.3984375" style="9" customWidth="1"/>
    <col min="10754" max="10754" width="5.3984375" style="9" customWidth="1"/>
    <col min="10755" max="10755" width="5.59765625" style="9" customWidth="1"/>
    <col min="10756" max="10756" width="6" style="9" customWidth="1"/>
    <col min="10757" max="10757" width="5.3984375" style="9" customWidth="1"/>
    <col min="10758" max="10758" width="10" style="9" customWidth="1"/>
    <col min="10759" max="10759" width="3.09765625" style="9" customWidth="1"/>
    <col min="10760" max="10760" width="3.69921875" style="9" customWidth="1"/>
    <col min="10761" max="10761" width="3.3984375" style="9" customWidth="1"/>
    <col min="10762" max="10762" width="6.8984375" style="9" customWidth="1"/>
    <col min="10763" max="10763" width="7.09765625" style="9" customWidth="1"/>
    <col min="10764" max="10764" width="6.09765625" style="9" customWidth="1"/>
    <col min="10765" max="10765" width="7" style="9" customWidth="1"/>
    <col min="10766" max="10766" width="7.59765625" style="9" customWidth="1"/>
    <col min="10767" max="10767" width="3.19921875" style="9" customWidth="1"/>
    <col min="10768" max="10768" width="7.19921875" style="9" customWidth="1"/>
    <col min="10769" max="10769" width="11.59765625" style="9" customWidth="1"/>
    <col min="10770" max="10771" width="11.19921875" style="9" customWidth="1"/>
    <col min="10772" max="10772" width="8.09765625" style="9" customWidth="1"/>
    <col min="10773" max="10773" width="5.8984375" style="9" customWidth="1"/>
    <col min="10774" max="10774" width="5" style="9" customWidth="1"/>
    <col min="10775" max="10775" width="8.3984375" style="9" customWidth="1"/>
    <col min="10776" max="10776" width="8.59765625" style="9" customWidth="1"/>
    <col min="10777" max="10777" width="6.3984375" style="9" customWidth="1"/>
    <col min="10778" max="11008" width="9" style="9"/>
    <col min="11009" max="11009" width="3.3984375" style="9" customWidth="1"/>
    <col min="11010" max="11010" width="5.3984375" style="9" customWidth="1"/>
    <col min="11011" max="11011" width="5.59765625" style="9" customWidth="1"/>
    <col min="11012" max="11012" width="6" style="9" customWidth="1"/>
    <col min="11013" max="11013" width="5.3984375" style="9" customWidth="1"/>
    <col min="11014" max="11014" width="10" style="9" customWidth="1"/>
    <col min="11015" max="11015" width="3.09765625" style="9" customWidth="1"/>
    <col min="11016" max="11016" width="3.69921875" style="9" customWidth="1"/>
    <col min="11017" max="11017" width="3.3984375" style="9" customWidth="1"/>
    <col min="11018" max="11018" width="6.8984375" style="9" customWidth="1"/>
    <col min="11019" max="11019" width="7.09765625" style="9" customWidth="1"/>
    <col min="11020" max="11020" width="6.09765625" style="9" customWidth="1"/>
    <col min="11021" max="11021" width="7" style="9" customWidth="1"/>
    <col min="11022" max="11022" width="7.59765625" style="9" customWidth="1"/>
    <col min="11023" max="11023" width="3.19921875" style="9" customWidth="1"/>
    <col min="11024" max="11024" width="7.19921875" style="9" customWidth="1"/>
    <col min="11025" max="11025" width="11.59765625" style="9" customWidth="1"/>
    <col min="11026" max="11027" width="11.19921875" style="9" customWidth="1"/>
    <col min="11028" max="11028" width="8.09765625" style="9" customWidth="1"/>
    <col min="11029" max="11029" width="5.8984375" style="9" customWidth="1"/>
    <col min="11030" max="11030" width="5" style="9" customWidth="1"/>
    <col min="11031" max="11031" width="8.3984375" style="9" customWidth="1"/>
    <col min="11032" max="11032" width="8.59765625" style="9" customWidth="1"/>
    <col min="11033" max="11033" width="6.3984375" style="9" customWidth="1"/>
    <col min="11034" max="11264" width="9" style="9"/>
    <col min="11265" max="11265" width="3.3984375" style="9" customWidth="1"/>
    <col min="11266" max="11266" width="5.3984375" style="9" customWidth="1"/>
    <col min="11267" max="11267" width="5.59765625" style="9" customWidth="1"/>
    <col min="11268" max="11268" width="6" style="9" customWidth="1"/>
    <col min="11269" max="11269" width="5.3984375" style="9" customWidth="1"/>
    <col min="11270" max="11270" width="10" style="9" customWidth="1"/>
    <col min="11271" max="11271" width="3.09765625" style="9" customWidth="1"/>
    <col min="11272" max="11272" width="3.69921875" style="9" customWidth="1"/>
    <col min="11273" max="11273" width="3.3984375" style="9" customWidth="1"/>
    <col min="11274" max="11274" width="6.8984375" style="9" customWidth="1"/>
    <col min="11275" max="11275" width="7.09765625" style="9" customWidth="1"/>
    <col min="11276" max="11276" width="6.09765625" style="9" customWidth="1"/>
    <col min="11277" max="11277" width="7" style="9" customWidth="1"/>
    <col min="11278" max="11278" width="7.59765625" style="9" customWidth="1"/>
    <col min="11279" max="11279" width="3.19921875" style="9" customWidth="1"/>
    <col min="11280" max="11280" width="7.19921875" style="9" customWidth="1"/>
    <col min="11281" max="11281" width="11.59765625" style="9" customWidth="1"/>
    <col min="11282" max="11283" width="11.19921875" style="9" customWidth="1"/>
    <col min="11284" max="11284" width="8.09765625" style="9" customWidth="1"/>
    <col min="11285" max="11285" width="5.8984375" style="9" customWidth="1"/>
    <col min="11286" max="11286" width="5" style="9" customWidth="1"/>
    <col min="11287" max="11287" width="8.3984375" style="9" customWidth="1"/>
    <col min="11288" max="11288" width="8.59765625" style="9" customWidth="1"/>
    <col min="11289" max="11289" width="6.3984375" style="9" customWidth="1"/>
    <col min="11290" max="11520" width="9" style="9"/>
    <col min="11521" max="11521" width="3.3984375" style="9" customWidth="1"/>
    <col min="11522" max="11522" width="5.3984375" style="9" customWidth="1"/>
    <col min="11523" max="11523" width="5.59765625" style="9" customWidth="1"/>
    <col min="11524" max="11524" width="6" style="9" customWidth="1"/>
    <col min="11525" max="11525" width="5.3984375" style="9" customWidth="1"/>
    <col min="11526" max="11526" width="10" style="9" customWidth="1"/>
    <col min="11527" max="11527" width="3.09765625" style="9" customWidth="1"/>
    <col min="11528" max="11528" width="3.69921875" style="9" customWidth="1"/>
    <col min="11529" max="11529" width="3.3984375" style="9" customWidth="1"/>
    <col min="11530" max="11530" width="6.8984375" style="9" customWidth="1"/>
    <col min="11531" max="11531" width="7.09765625" style="9" customWidth="1"/>
    <col min="11532" max="11532" width="6.09765625" style="9" customWidth="1"/>
    <col min="11533" max="11533" width="7" style="9" customWidth="1"/>
    <col min="11534" max="11534" width="7.59765625" style="9" customWidth="1"/>
    <col min="11535" max="11535" width="3.19921875" style="9" customWidth="1"/>
    <col min="11536" max="11536" width="7.19921875" style="9" customWidth="1"/>
    <col min="11537" max="11537" width="11.59765625" style="9" customWidth="1"/>
    <col min="11538" max="11539" width="11.19921875" style="9" customWidth="1"/>
    <col min="11540" max="11540" width="8.09765625" style="9" customWidth="1"/>
    <col min="11541" max="11541" width="5.8984375" style="9" customWidth="1"/>
    <col min="11542" max="11542" width="5" style="9" customWidth="1"/>
    <col min="11543" max="11543" width="8.3984375" style="9" customWidth="1"/>
    <col min="11544" max="11544" width="8.59765625" style="9" customWidth="1"/>
    <col min="11545" max="11545" width="6.3984375" style="9" customWidth="1"/>
    <col min="11546" max="11776" width="9" style="9"/>
    <col min="11777" max="11777" width="3.3984375" style="9" customWidth="1"/>
    <col min="11778" max="11778" width="5.3984375" style="9" customWidth="1"/>
    <col min="11779" max="11779" width="5.59765625" style="9" customWidth="1"/>
    <col min="11780" max="11780" width="6" style="9" customWidth="1"/>
    <col min="11781" max="11781" width="5.3984375" style="9" customWidth="1"/>
    <col min="11782" max="11782" width="10" style="9" customWidth="1"/>
    <col min="11783" max="11783" width="3.09765625" style="9" customWidth="1"/>
    <col min="11784" max="11784" width="3.69921875" style="9" customWidth="1"/>
    <col min="11785" max="11785" width="3.3984375" style="9" customWidth="1"/>
    <col min="11786" max="11786" width="6.8984375" style="9" customWidth="1"/>
    <col min="11787" max="11787" width="7.09765625" style="9" customWidth="1"/>
    <col min="11788" max="11788" width="6.09765625" style="9" customWidth="1"/>
    <col min="11789" max="11789" width="7" style="9" customWidth="1"/>
    <col min="11790" max="11790" width="7.59765625" style="9" customWidth="1"/>
    <col min="11791" max="11791" width="3.19921875" style="9" customWidth="1"/>
    <col min="11792" max="11792" width="7.19921875" style="9" customWidth="1"/>
    <col min="11793" max="11793" width="11.59765625" style="9" customWidth="1"/>
    <col min="11794" max="11795" width="11.19921875" style="9" customWidth="1"/>
    <col min="11796" max="11796" width="8.09765625" style="9" customWidth="1"/>
    <col min="11797" max="11797" width="5.8984375" style="9" customWidth="1"/>
    <col min="11798" max="11798" width="5" style="9" customWidth="1"/>
    <col min="11799" max="11799" width="8.3984375" style="9" customWidth="1"/>
    <col min="11800" max="11800" width="8.59765625" style="9" customWidth="1"/>
    <col min="11801" max="11801" width="6.3984375" style="9" customWidth="1"/>
    <col min="11802" max="12032" width="9" style="9"/>
    <col min="12033" max="12033" width="3.3984375" style="9" customWidth="1"/>
    <col min="12034" max="12034" width="5.3984375" style="9" customWidth="1"/>
    <col min="12035" max="12035" width="5.59765625" style="9" customWidth="1"/>
    <col min="12036" max="12036" width="6" style="9" customWidth="1"/>
    <col min="12037" max="12037" width="5.3984375" style="9" customWidth="1"/>
    <col min="12038" max="12038" width="10" style="9" customWidth="1"/>
    <col min="12039" max="12039" width="3.09765625" style="9" customWidth="1"/>
    <col min="12040" max="12040" width="3.69921875" style="9" customWidth="1"/>
    <col min="12041" max="12041" width="3.3984375" style="9" customWidth="1"/>
    <col min="12042" max="12042" width="6.8984375" style="9" customWidth="1"/>
    <col min="12043" max="12043" width="7.09765625" style="9" customWidth="1"/>
    <col min="12044" max="12044" width="6.09765625" style="9" customWidth="1"/>
    <col min="12045" max="12045" width="7" style="9" customWidth="1"/>
    <col min="12046" max="12046" width="7.59765625" style="9" customWidth="1"/>
    <col min="12047" max="12047" width="3.19921875" style="9" customWidth="1"/>
    <col min="12048" max="12048" width="7.19921875" style="9" customWidth="1"/>
    <col min="12049" max="12049" width="11.59765625" style="9" customWidth="1"/>
    <col min="12050" max="12051" width="11.19921875" style="9" customWidth="1"/>
    <col min="12052" max="12052" width="8.09765625" style="9" customWidth="1"/>
    <col min="12053" max="12053" width="5.8984375" style="9" customWidth="1"/>
    <col min="12054" max="12054" width="5" style="9" customWidth="1"/>
    <col min="12055" max="12055" width="8.3984375" style="9" customWidth="1"/>
    <col min="12056" max="12056" width="8.59765625" style="9" customWidth="1"/>
    <col min="12057" max="12057" width="6.3984375" style="9" customWidth="1"/>
    <col min="12058" max="12288" width="9" style="9"/>
    <col min="12289" max="12289" width="3.3984375" style="9" customWidth="1"/>
    <col min="12290" max="12290" width="5.3984375" style="9" customWidth="1"/>
    <col min="12291" max="12291" width="5.59765625" style="9" customWidth="1"/>
    <col min="12292" max="12292" width="6" style="9" customWidth="1"/>
    <col min="12293" max="12293" width="5.3984375" style="9" customWidth="1"/>
    <col min="12294" max="12294" width="10" style="9" customWidth="1"/>
    <col min="12295" max="12295" width="3.09765625" style="9" customWidth="1"/>
    <col min="12296" max="12296" width="3.69921875" style="9" customWidth="1"/>
    <col min="12297" max="12297" width="3.3984375" style="9" customWidth="1"/>
    <col min="12298" max="12298" width="6.8984375" style="9" customWidth="1"/>
    <col min="12299" max="12299" width="7.09765625" style="9" customWidth="1"/>
    <col min="12300" max="12300" width="6.09765625" style="9" customWidth="1"/>
    <col min="12301" max="12301" width="7" style="9" customWidth="1"/>
    <col min="12302" max="12302" width="7.59765625" style="9" customWidth="1"/>
    <col min="12303" max="12303" width="3.19921875" style="9" customWidth="1"/>
    <col min="12304" max="12304" width="7.19921875" style="9" customWidth="1"/>
    <col min="12305" max="12305" width="11.59765625" style="9" customWidth="1"/>
    <col min="12306" max="12307" width="11.19921875" style="9" customWidth="1"/>
    <col min="12308" max="12308" width="8.09765625" style="9" customWidth="1"/>
    <col min="12309" max="12309" width="5.8984375" style="9" customWidth="1"/>
    <col min="12310" max="12310" width="5" style="9" customWidth="1"/>
    <col min="12311" max="12311" width="8.3984375" style="9" customWidth="1"/>
    <col min="12312" max="12312" width="8.59765625" style="9" customWidth="1"/>
    <col min="12313" max="12313" width="6.3984375" style="9" customWidth="1"/>
    <col min="12314" max="12544" width="9" style="9"/>
    <col min="12545" max="12545" width="3.3984375" style="9" customWidth="1"/>
    <col min="12546" max="12546" width="5.3984375" style="9" customWidth="1"/>
    <col min="12547" max="12547" width="5.59765625" style="9" customWidth="1"/>
    <col min="12548" max="12548" width="6" style="9" customWidth="1"/>
    <col min="12549" max="12549" width="5.3984375" style="9" customWidth="1"/>
    <col min="12550" max="12550" width="10" style="9" customWidth="1"/>
    <col min="12551" max="12551" width="3.09765625" style="9" customWidth="1"/>
    <col min="12552" max="12552" width="3.69921875" style="9" customWidth="1"/>
    <col min="12553" max="12553" width="3.3984375" style="9" customWidth="1"/>
    <col min="12554" max="12554" width="6.8984375" style="9" customWidth="1"/>
    <col min="12555" max="12555" width="7.09765625" style="9" customWidth="1"/>
    <col min="12556" max="12556" width="6.09765625" style="9" customWidth="1"/>
    <col min="12557" max="12557" width="7" style="9" customWidth="1"/>
    <col min="12558" max="12558" width="7.59765625" style="9" customWidth="1"/>
    <col min="12559" max="12559" width="3.19921875" style="9" customWidth="1"/>
    <col min="12560" max="12560" width="7.19921875" style="9" customWidth="1"/>
    <col min="12561" max="12561" width="11.59765625" style="9" customWidth="1"/>
    <col min="12562" max="12563" width="11.19921875" style="9" customWidth="1"/>
    <col min="12564" max="12564" width="8.09765625" style="9" customWidth="1"/>
    <col min="12565" max="12565" width="5.8984375" style="9" customWidth="1"/>
    <col min="12566" max="12566" width="5" style="9" customWidth="1"/>
    <col min="12567" max="12567" width="8.3984375" style="9" customWidth="1"/>
    <col min="12568" max="12568" width="8.59765625" style="9" customWidth="1"/>
    <col min="12569" max="12569" width="6.3984375" style="9" customWidth="1"/>
    <col min="12570" max="12800" width="9" style="9"/>
    <col min="12801" max="12801" width="3.3984375" style="9" customWidth="1"/>
    <col min="12802" max="12802" width="5.3984375" style="9" customWidth="1"/>
    <col min="12803" max="12803" width="5.59765625" style="9" customWidth="1"/>
    <col min="12804" max="12804" width="6" style="9" customWidth="1"/>
    <col min="12805" max="12805" width="5.3984375" style="9" customWidth="1"/>
    <col min="12806" max="12806" width="10" style="9" customWidth="1"/>
    <col min="12807" max="12807" width="3.09765625" style="9" customWidth="1"/>
    <col min="12808" max="12808" width="3.69921875" style="9" customWidth="1"/>
    <col min="12809" max="12809" width="3.3984375" style="9" customWidth="1"/>
    <col min="12810" max="12810" width="6.8984375" style="9" customWidth="1"/>
    <col min="12811" max="12811" width="7.09765625" style="9" customWidth="1"/>
    <col min="12812" max="12812" width="6.09765625" style="9" customWidth="1"/>
    <col min="12813" max="12813" width="7" style="9" customWidth="1"/>
    <col min="12814" max="12814" width="7.59765625" style="9" customWidth="1"/>
    <col min="12815" max="12815" width="3.19921875" style="9" customWidth="1"/>
    <col min="12816" max="12816" width="7.19921875" style="9" customWidth="1"/>
    <col min="12817" max="12817" width="11.59765625" style="9" customWidth="1"/>
    <col min="12818" max="12819" width="11.19921875" style="9" customWidth="1"/>
    <col min="12820" max="12820" width="8.09765625" style="9" customWidth="1"/>
    <col min="12821" max="12821" width="5.8984375" style="9" customWidth="1"/>
    <col min="12822" max="12822" width="5" style="9" customWidth="1"/>
    <col min="12823" max="12823" width="8.3984375" style="9" customWidth="1"/>
    <col min="12824" max="12824" width="8.59765625" style="9" customWidth="1"/>
    <col min="12825" max="12825" width="6.3984375" style="9" customWidth="1"/>
    <col min="12826" max="13056" width="9" style="9"/>
    <col min="13057" max="13057" width="3.3984375" style="9" customWidth="1"/>
    <col min="13058" max="13058" width="5.3984375" style="9" customWidth="1"/>
    <col min="13059" max="13059" width="5.59765625" style="9" customWidth="1"/>
    <col min="13060" max="13060" width="6" style="9" customWidth="1"/>
    <col min="13061" max="13061" width="5.3984375" style="9" customWidth="1"/>
    <col min="13062" max="13062" width="10" style="9" customWidth="1"/>
    <col min="13063" max="13063" width="3.09765625" style="9" customWidth="1"/>
    <col min="13064" max="13064" width="3.69921875" style="9" customWidth="1"/>
    <col min="13065" max="13065" width="3.3984375" style="9" customWidth="1"/>
    <col min="13066" max="13066" width="6.8984375" style="9" customWidth="1"/>
    <col min="13067" max="13067" width="7.09765625" style="9" customWidth="1"/>
    <col min="13068" max="13068" width="6.09765625" style="9" customWidth="1"/>
    <col min="13069" max="13069" width="7" style="9" customWidth="1"/>
    <col min="13070" max="13070" width="7.59765625" style="9" customWidth="1"/>
    <col min="13071" max="13071" width="3.19921875" style="9" customWidth="1"/>
    <col min="13072" max="13072" width="7.19921875" style="9" customWidth="1"/>
    <col min="13073" max="13073" width="11.59765625" style="9" customWidth="1"/>
    <col min="13074" max="13075" width="11.19921875" style="9" customWidth="1"/>
    <col min="13076" max="13076" width="8.09765625" style="9" customWidth="1"/>
    <col min="13077" max="13077" width="5.8984375" style="9" customWidth="1"/>
    <col min="13078" max="13078" width="5" style="9" customWidth="1"/>
    <col min="13079" max="13079" width="8.3984375" style="9" customWidth="1"/>
    <col min="13080" max="13080" width="8.59765625" style="9" customWidth="1"/>
    <col min="13081" max="13081" width="6.3984375" style="9" customWidth="1"/>
    <col min="13082" max="13312" width="9" style="9"/>
    <col min="13313" max="13313" width="3.3984375" style="9" customWidth="1"/>
    <col min="13314" max="13314" width="5.3984375" style="9" customWidth="1"/>
    <col min="13315" max="13315" width="5.59765625" style="9" customWidth="1"/>
    <col min="13316" max="13316" width="6" style="9" customWidth="1"/>
    <col min="13317" max="13317" width="5.3984375" style="9" customWidth="1"/>
    <col min="13318" max="13318" width="10" style="9" customWidth="1"/>
    <col min="13319" max="13319" width="3.09765625" style="9" customWidth="1"/>
    <col min="13320" max="13320" width="3.69921875" style="9" customWidth="1"/>
    <col min="13321" max="13321" width="3.3984375" style="9" customWidth="1"/>
    <col min="13322" max="13322" width="6.8984375" style="9" customWidth="1"/>
    <col min="13323" max="13323" width="7.09765625" style="9" customWidth="1"/>
    <col min="13324" max="13324" width="6.09765625" style="9" customWidth="1"/>
    <col min="13325" max="13325" width="7" style="9" customWidth="1"/>
    <col min="13326" max="13326" width="7.59765625" style="9" customWidth="1"/>
    <col min="13327" max="13327" width="3.19921875" style="9" customWidth="1"/>
    <col min="13328" max="13328" width="7.19921875" style="9" customWidth="1"/>
    <col min="13329" max="13329" width="11.59765625" style="9" customWidth="1"/>
    <col min="13330" max="13331" width="11.19921875" style="9" customWidth="1"/>
    <col min="13332" max="13332" width="8.09765625" style="9" customWidth="1"/>
    <col min="13333" max="13333" width="5.8984375" style="9" customWidth="1"/>
    <col min="13334" max="13334" width="5" style="9" customWidth="1"/>
    <col min="13335" max="13335" width="8.3984375" style="9" customWidth="1"/>
    <col min="13336" max="13336" width="8.59765625" style="9" customWidth="1"/>
    <col min="13337" max="13337" width="6.3984375" style="9" customWidth="1"/>
    <col min="13338" max="13568" width="9" style="9"/>
    <col min="13569" max="13569" width="3.3984375" style="9" customWidth="1"/>
    <col min="13570" max="13570" width="5.3984375" style="9" customWidth="1"/>
    <col min="13571" max="13571" width="5.59765625" style="9" customWidth="1"/>
    <col min="13572" max="13572" width="6" style="9" customWidth="1"/>
    <col min="13573" max="13573" width="5.3984375" style="9" customWidth="1"/>
    <col min="13574" max="13574" width="10" style="9" customWidth="1"/>
    <col min="13575" max="13575" width="3.09765625" style="9" customWidth="1"/>
    <col min="13576" max="13576" width="3.69921875" style="9" customWidth="1"/>
    <col min="13577" max="13577" width="3.3984375" style="9" customWidth="1"/>
    <col min="13578" max="13578" width="6.8984375" style="9" customWidth="1"/>
    <col min="13579" max="13579" width="7.09765625" style="9" customWidth="1"/>
    <col min="13580" max="13580" width="6.09765625" style="9" customWidth="1"/>
    <col min="13581" max="13581" width="7" style="9" customWidth="1"/>
    <col min="13582" max="13582" width="7.59765625" style="9" customWidth="1"/>
    <col min="13583" max="13583" width="3.19921875" style="9" customWidth="1"/>
    <col min="13584" max="13584" width="7.19921875" style="9" customWidth="1"/>
    <col min="13585" max="13585" width="11.59765625" style="9" customWidth="1"/>
    <col min="13586" max="13587" width="11.19921875" style="9" customWidth="1"/>
    <col min="13588" max="13588" width="8.09765625" style="9" customWidth="1"/>
    <col min="13589" max="13589" width="5.8984375" style="9" customWidth="1"/>
    <col min="13590" max="13590" width="5" style="9" customWidth="1"/>
    <col min="13591" max="13591" width="8.3984375" style="9" customWidth="1"/>
    <col min="13592" max="13592" width="8.59765625" style="9" customWidth="1"/>
    <col min="13593" max="13593" width="6.3984375" style="9" customWidth="1"/>
    <col min="13594" max="13824" width="9" style="9"/>
    <col min="13825" max="13825" width="3.3984375" style="9" customWidth="1"/>
    <col min="13826" max="13826" width="5.3984375" style="9" customWidth="1"/>
    <col min="13827" max="13827" width="5.59765625" style="9" customWidth="1"/>
    <col min="13828" max="13828" width="6" style="9" customWidth="1"/>
    <col min="13829" max="13829" width="5.3984375" style="9" customWidth="1"/>
    <col min="13830" max="13830" width="10" style="9" customWidth="1"/>
    <col min="13831" max="13831" width="3.09765625" style="9" customWidth="1"/>
    <col min="13832" max="13832" width="3.69921875" style="9" customWidth="1"/>
    <col min="13833" max="13833" width="3.3984375" style="9" customWidth="1"/>
    <col min="13834" max="13834" width="6.8984375" style="9" customWidth="1"/>
    <col min="13835" max="13835" width="7.09765625" style="9" customWidth="1"/>
    <col min="13836" max="13836" width="6.09765625" style="9" customWidth="1"/>
    <col min="13837" max="13837" width="7" style="9" customWidth="1"/>
    <col min="13838" max="13838" width="7.59765625" style="9" customWidth="1"/>
    <col min="13839" max="13839" width="3.19921875" style="9" customWidth="1"/>
    <col min="13840" max="13840" width="7.19921875" style="9" customWidth="1"/>
    <col min="13841" max="13841" width="11.59765625" style="9" customWidth="1"/>
    <col min="13842" max="13843" width="11.19921875" style="9" customWidth="1"/>
    <col min="13844" max="13844" width="8.09765625" style="9" customWidth="1"/>
    <col min="13845" max="13845" width="5.8984375" style="9" customWidth="1"/>
    <col min="13846" max="13846" width="5" style="9" customWidth="1"/>
    <col min="13847" max="13847" width="8.3984375" style="9" customWidth="1"/>
    <col min="13848" max="13848" width="8.59765625" style="9" customWidth="1"/>
    <col min="13849" max="13849" width="6.3984375" style="9" customWidth="1"/>
    <col min="13850" max="14080" width="9" style="9"/>
    <col min="14081" max="14081" width="3.3984375" style="9" customWidth="1"/>
    <col min="14082" max="14082" width="5.3984375" style="9" customWidth="1"/>
    <col min="14083" max="14083" width="5.59765625" style="9" customWidth="1"/>
    <col min="14084" max="14084" width="6" style="9" customWidth="1"/>
    <col min="14085" max="14085" width="5.3984375" style="9" customWidth="1"/>
    <col min="14086" max="14086" width="10" style="9" customWidth="1"/>
    <col min="14087" max="14087" width="3.09765625" style="9" customWidth="1"/>
    <col min="14088" max="14088" width="3.69921875" style="9" customWidth="1"/>
    <col min="14089" max="14089" width="3.3984375" style="9" customWidth="1"/>
    <col min="14090" max="14090" width="6.8984375" style="9" customWidth="1"/>
    <col min="14091" max="14091" width="7.09765625" style="9" customWidth="1"/>
    <col min="14092" max="14092" width="6.09765625" style="9" customWidth="1"/>
    <col min="14093" max="14093" width="7" style="9" customWidth="1"/>
    <col min="14094" max="14094" width="7.59765625" style="9" customWidth="1"/>
    <col min="14095" max="14095" width="3.19921875" style="9" customWidth="1"/>
    <col min="14096" max="14096" width="7.19921875" style="9" customWidth="1"/>
    <col min="14097" max="14097" width="11.59765625" style="9" customWidth="1"/>
    <col min="14098" max="14099" width="11.19921875" style="9" customWidth="1"/>
    <col min="14100" max="14100" width="8.09765625" style="9" customWidth="1"/>
    <col min="14101" max="14101" width="5.8984375" style="9" customWidth="1"/>
    <col min="14102" max="14102" width="5" style="9" customWidth="1"/>
    <col min="14103" max="14103" width="8.3984375" style="9" customWidth="1"/>
    <col min="14104" max="14104" width="8.59765625" style="9" customWidth="1"/>
    <col min="14105" max="14105" width="6.3984375" style="9" customWidth="1"/>
    <col min="14106" max="14336" width="9" style="9"/>
    <col min="14337" max="14337" width="3.3984375" style="9" customWidth="1"/>
    <col min="14338" max="14338" width="5.3984375" style="9" customWidth="1"/>
    <col min="14339" max="14339" width="5.59765625" style="9" customWidth="1"/>
    <col min="14340" max="14340" width="6" style="9" customWidth="1"/>
    <col min="14341" max="14341" width="5.3984375" style="9" customWidth="1"/>
    <col min="14342" max="14342" width="10" style="9" customWidth="1"/>
    <col min="14343" max="14343" width="3.09765625" style="9" customWidth="1"/>
    <col min="14344" max="14344" width="3.69921875" style="9" customWidth="1"/>
    <col min="14345" max="14345" width="3.3984375" style="9" customWidth="1"/>
    <col min="14346" max="14346" width="6.8984375" style="9" customWidth="1"/>
    <col min="14347" max="14347" width="7.09765625" style="9" customWidth="1"/>
    <col min="14348" max="14348" width="6.09765625" style="9" customWidth="1"/>
    <col min="14349" max="14349" width="7" style="9" customWidth="1"/>
    <col min="14350" max="14350" width="7.59765625" style="9" customWidth="1"/>
    <col min="14351" max="14351" width="3.19921875" style="9" customWidth="1"/>
    <col min="14352" max="14352" width="7.19921875" style="9" customWidth="1"/>
    <col min="14353" max="14353" width="11.59765625" style="9" customWidth="1"/>
    <col min="14354" max="14355" width="11.19921875" style="9" customWidth="1"/>
    <col min="14356" max="14356" width="8.09765625" style="9" customWidth="1"/>
    <col min="14357" max="14357" width="5.8984375" style="9" customWidth="1"/>
    <col min="14358" max="14358" width="5" style="9" customWidth="1"/>
    <col min="14359" max="14359" width="8.3984375" style="9" customWidth="1"/>
    <col min="14360" max="14360" width="8.59765625" style="9" customWidth="1"/>
    <col min="14361" max="14361" width="6.3984375" style="9" customWidth="1"/>
    <col min="14362" max="14592" width="9" style="9"/>
    <col min="14593" max="14593" width="3.3984375" style="9" customWidth="1"/>
    <col min="14594" max="14594" width="5.3984375" style="9" customWidth="1"/>
    <col min="14595" max="14595" width="5.59765625" style="9" customWidth="1"/>
    <col min="14596" max="14596" width="6" style="9" customWidth="1"/>
    <col min="14597" max="14597" width="5.3984375" style="9" customWidth="1"/>
    <col min="14598" max="14598" width="10" style="9" customWidth="1"/>
    <col min="14599" max="14599" width="3.09765625" style="9" customWidth="1"/>
    <col min="14600" max="14600" width="3.69921875" style="9" customWidth="1"/>
    <col min="14601" max="14601" width="3.3984375" style="9" customWidth="1"/>
    <col min="14602" max="14602" width="6.8984375" style="9" customWidth="1"/>
    <col min="14603" max="14603" width="7.09765625" style="9" customWidth="1"/>
    <col min="14604" max="14604" width="6.09765625" style="9" customWidth="1"/>
    <col min="14605" max="14605" width="7" style="9" customWidth="1"/>
    <col min="14606" max="14606" width="7.59765625" style="9" customWidth="1"/>
    <col min="14607" max="14607" width="3.19921875" style="9" customWidth="1"/>
    <col min="14608" max="14608" width="7.19921875" style="9" customWidth="1"/>
    <col min="14609" max="14609" width="11.59765625" style="9" customWidth="1"/>
    <col min="14610" max="14611" width="11.19921875" style="9" customWidth="1"/>
    <col min="14612" max="14612" width="8.09765625" style="9" customWidth="1"/>
    <col min="14613" max="14613" width="5.8984375" style="9" customWidth="1"/>
    <col min="14614" max="14614" width="5" style="9" customWidth="1"/>
    <col min="14615" max="14615" width="8.3984375" style="9" customWidth="1"/>
    <col min="14616" max="14616" width="8.59765625" style="9" customWidth="1"/>
    <col min="14617" max="14617" width="6.3984375" style="9" customWidth="1"/>
    <col min="14618" max="14848" width="9" style="9"/>
    <col min="14849" max="14849" width="3.3984375" style="9" customWidth="1"/>
    <col min="14850" max="14850" width="5.3984375" style="9" customWidth="1"/>
    <col min="14851" max="14851" width="5.59765625" style="9" customWidth="1"/>
    <col min="14852" max="14852" width="6" style="9" customWidth="1"/>
    <col min="14853" max="14853" width="5.3984375" style="9" customWidth="1"/>
    <col min="14854" max="14854" width="10" style="9" customWidth="1"/>
    <col min="14855" max="14855" width="3.09765625" style="9" customWidth="1"/>
    <col min="14856" max="14856" width="3.69921875" style="9" customWidth="1"/>
    <col min="14857" max="14857" width="3.3984375" style="9" customWidth="1"/>
    <col min="14858" max="14858" width="6.8984375" style="9" customWidth="1"/>
    <col min="14859" max="14859" width="7.09765625" style="9" customWidth="1"/>
    <col min="14860" max="14860" width="6.09765625" style="9" customWidth="1"/>
    <col min="14861" max="14861" width="7" style="9" customWidth="1"/>
    <col min="14862" max="14862" width="7.59765625" style="9" customWidth="1"/>
    <col min="14863" max="14863" width="3.19921875" style="9" customWidth="1"/>
    <col min="14864" max="14864" width="7.19921875" style="9" customWidth="1"/>
    <col min="14865" max="14865" width="11.59765625" style="9" customWidth="1"/>
    <col min="14866" max="14867" width="11.19921875" style="9" customWidth="1"/>
    <col min="14868" max="14868" width="8.09765625" style="9" customWidth="1"/>
    <col min="14869" max="14869" width="5.8984375" style="9" customWidth="1"/>
    <col min="14870" max="14870" width="5" style="9" customWidth="1"/>
    <col min="14871" max="14871" width="8.3984375" style="9" customWidth="1"/>
    <col min="14872" max="14872" width="8.59765625" style="9" customWidth="1"/>
    <col min="14873" max="14873" width="6.3984375" style="9" customWidth="1"/>
    <col min="14874" max="15104" width="9" style="9"/>
    <col min="15105" max="15105" width="3.3984375" style="9" customWidth="1"/>
    <col min="15106" max="15106" width="5.3984375" style="9" customWidth="1"/>
    <col min="15107" max="15107" width="5.59765625" style="9" customWidth="1"/>
    <col min="15108" max="15108" width="6" style="9" customWidth="1"/>
    <col min="15109" max="15109" width="5.3984375" style="9" customWidth="1"/>
    <col min="15110" max="15110" width="10" style="9" customWidth="1"/>
    <col min="15111" max="15111" width="3.09765625" style="9" customWidth="1"/>
    <col min="15112" max="15112" width="3.69921875" style="9" customWidth="1"/>
    <col min="15113" max="15113" width="3.3984375" style="9" customWidth="1"/>
    <col min="15114" max="15114" width="6.8984375" style="9" customWidth="1"/>
    <col min="15115" max="15115" width="7.09765625" style="9" customWidth="1"/>
    <col min="15116" max="15116" width="6.09765625" style="9" customWidth="1"/>
    <col min="15117" max="15117" width="7" style="9" customWidth="1"/>
    <col min="15118" max="15118" width="7.59765625" style="9" customWidth="1"/>
    <col min="15119" max="15119" width="3.19921875" style="9" customWidth="1"/>
    <col min="15120" max="15120" width="7.19921875" style="9" customWidth="1"/>
    <col min="15121" max="15121" width="11.59765625" style="9" customWidth="1"/>
    <col min="15122" max="15123" width="11.19921875" style="9" customWidth="1"/>
    <col min="15124" max="15124" width="8.09765625" style="9" customWidth="1"/>
    <col min="15125" max="15125" width="5.8984375" style="9" customWidth="1"/>
    <col min="15126" max="15126" width="5" style="9" customWidth="1"/>
    <col min="15127" max="15127" width="8.3984375" style="9" customWidth="1"/>
    <col min="15128" max="15128" width="8.59765625" style="9" customWidth="1"/>
    <col min="15129" max="15129" width="6.3984375" style="9" customWidth="1"/>
    <col min="15130" max="15360" width="9" style="9"/>
    <col min="15361" max="15361" width="3.3984375" style="9" customWidth="1"/>
    <col min="15362" max="15362" width="5.3984375" style="9" customWidth="1"/>
    <col min="15363" max="15363" width="5.59765625" style="9" customWidth="1"/>
    <col min="15364" max="15364" width="6" style="9" customWidth="1"/>
    <col min="15365" max="15365" width="5.3984375" style="9" customWidth="1"/>
    <col min="15366" max="15366" width="10" style="9" customWidth="1"/>
    <col min="15367" max="15367" width="3.09765625" style="9" customWidth="1"/>
    <col min="15368" max="15368" width="3.69921875" style="9" customWidth="1"/>
    <col min="15369" max="15369" width="3.3984375" style="9" customWidth="1"/>
    <col min="15370" max="15370" width="6.8984375" style="9" customWidth="1"/>
    <col min="15371" max="15371" width="7.09765625" style="9" customWidth="1"/>
    <col min="15372" max="15372" width="6.09765625" style="9" customWidth="1"/>
    <col min="15373" max="15373" width="7" style="9" customWidth="1"/>
    <col min="15374" max="15374" width="7.59765625" style="9" customWidth="1"/>
    <col min="15375" max="15375" width="3.19921875" style="9" customWidth="1"/>
    <col min="15376" max="15376" width="7.19921875" style="9" customWidth="1"/>
    <col min="15377" max="15377" width="11.59765625" style="9" customWidth="1"/>
    <col min="15378" max="15379" width="11.19921875" style="9" customWidth="1"/>
    <col min="15380" max="15380" width="8.09765625" style="9" customWidth="1"/>
    <col min="15381" max="15381" width="5.8984375" style="9" customWidth="1"/>
    <col min="15382" max="15382" width="5" style="9" customWidth="1"/>
    <col min="15383" max="15383" width="8.3984375" style="9" customWidth="1"/>
    <col min="15384" max="15384" width="8.59765625" style="9" customWidth="1"/>
    <col min="15385" max="15385" width="6.3984375" style="9" customWidth="1"/>
    <col min="15386" max="15616" width="9" style="9"/>
    <col min="15617" max="15617" width="3.3984375" style="9" customWidth="1"/>
    <col min="15618" max="15618" width="5.3984375" style="9" customWidth="1"/>
    <col min="15619" max="15619" width="5.59765625" style="9" customWidth="1"/>
    <col min="15620" max="15620" width="6" style="9" customWidth="1"/>
    <col min="15621" max="15621" width="5.3984375" style="9" customWidth="1"/>
    <col min="15622" max="15622" width="10" style="9" customWidth="1"/>
    <col min="15623" max="15623" width="3.09765625" style="9" customWidth="1"/>
    <col min="15624" max="15624" width="3.69921875" style="9" customWidth="1"/>
    <col min="15625" max="15625" width="3.3984375" style="9" customWidth="1"/>
    <col min="15626" max="15626" width="6.8984375" style="9" customWidth="1"/>
    <col min="15627" max="15627" width="7.09765625" style="9" customWidth="1"/>
    <col min="15628" max="15628" width="6.09765625" style="9" customWidth="1"/>
    <col min="15629" max="15629" width="7" style="9" customWidth="1"/>
    <col min="15630" max="15630" width="7.59765625" style="9" customWidth="1"/>
    <col min="15631" max="15631" width="3.19921875" style="9" customWidth="1"/>
    <col min="15632" max="15632" width="7.19921875" style="9" customWidth="1"/>
    <col min="15633" max="15633" width="11.59765625" style="9" customWidth="1"/>
    <col min="15634" max="15635" width="11.19921875" style="9" customWidth="1"/>
    <col min="15636" max="15636" width="8.09765625" style="9" customWidth="1"/>
    <col min="15637" max="15637" width="5.8984375" style="9" customWidth="1"/>
    <col min="15638" max="15638" width="5" style="9" customWidth="1"/>
    <col min="15639" max="15639" width="8.3984375" style="9" customWidth="1"/>
    <col min="15640" max="15640" width="8.59765625" style="9" customWidth="1"/>
    <col min="15641" max="15641" width="6.3984375" style="9" customWidth="1"/>
    <col min="15642" max="15872" width="9" style="9"/>
    <col min="15873" max="15873" width="3.3984375" style="9" customWidth="1"/>
    <col min="15874" max="15874" width="5.3984375" style="9" customWidth="1"/>
    <col min="15875" max="15875" width="5.59765625" style="9" customWidth="1"/>
    <col min="15876" max="15876" width="6" style="9" customWidth="1"/>
    <col min="15877" max="15877" width="5.3984375" style="9" customWidth="1"/>
    <col min="15878" max="15878" width="10" style="9" customWidth="1"/>
    <col min="15879" max="15879" width="3.09765625" style="9" customWidth="1"/>
    <col min="15880" max="15880" width="3.69921875" style="9" customWidth="1"/>
    <col min="15881" max="15881" width="3.3984375" style="9" customWidth="1"/>
    <col min="15882" max="15882" width="6.8984375" style="9" customWidth="1"/>
    <col min="15883" max="15883" width="7.09765625" style="9" customWidth="1"/>
    <col min="15884" max="15884" width="6.09765625" style="9" customWidth="1"/>
    <col min="15885" max="15885" width="7" style="9" customWidth="1"/>
    <col min="15886" max="15886" width="7.59765625" style="9" customWidth="1"/>
    <col min="15887" max="15887" width="3.19921875" style="9" customWidth="1"/>
    <col min="15888" max="15888" width="7.19921875" style="9" customWidth="1"/>
    <col min="15889" max="15889" width="11.59765625" style="9" customWidth="1"/>
    <col min="15890" max="15891" width="11.19921875" style="9" customWidth="1"/>
    <col min="15892" max="15892" width="8.09765625" style="9" customWidth="1"/>
    <col min="15893" max="15893" width="5.8984375" style="9" customWidth="1"/>
    <col min="15894" max="15894" width="5" style="9" customWidth="1"/>
    <col min="15895" max="15895" width="8.3984375" style="9" customWidth="1"/>
    <col min="15896" max="15896" width="8.59765625" style="9" customWidth="1"/>
    <col min="15897" max="15897" width="6.3984375" style="9" customWidth="1"/>
    <col min="15898" max="16128" width="9" style="9"/>
    <col min="16129" max="16129" width="3.3984375" style="9" customWidth="1"/>
    <col min="16130" max="16130" width="5.3984375" style="9" customWidth="1"/>
    <col min="16131" max="16131" width="5.59765625" style="9" customWidth="1"/>
    <col min="16132" max="16132" width="6" style="9" customWidth="1"/>
    <col min="16133" max="16133" width="5.3984375" style="9" customWidth="1"/>
    <col min="16134" max="16134" width="10" style="9" customWidth="1"/>
    <col min="16135" max="16135" width="3.09765625" style="9" customWidth="1"/>
    <col min="16136" max="16136" width="3.69921875" style="9" customWidth="1"/>
    <col min="16137" max="16137" width="3.3984375" style="9" customWidth="1"/>
    <col min="16138" max="16138" width="6.8984375" style="9" customWidth="1"/>
    <col min="16139" max="16139" width="7.09765625" style="9" customWidth="1"/>
    <col min="16140" max="16140" width="6.09765625" style="9" customWidth="1"/>
    <col min="16141" max="16141" width="7" style="9" customWidth="1"/>
    <col min="16142" max="16142" width="7.59765625" style="9" customWidth="1"/>
    <col min="16143" max="16143" width="3.19921875" style="9" customWidth="1"/>
    <col min="16144" max="16144" width="7.19921875" style="9" customWidth="1"/>
    <col min="16145" max="16145" width="11.59765625" style="9" customWidth="1"/>
    <col min="16146" max="16147" width="11.19921875" style="9" customWidth="1"/>
    <col min="16148" max="16148" width="8.09765625" style="9" customWidth="1"/>
    <col min="16149" max="16149" width="5.8984375" style="9" customWidth="1"/>
    <col min="16150" max="16150" width="5" style="9" customWidth="1"/>
    <col min="16151" max="16151" width="8.3984375" style="9" customWidth="1"/>
    <col min="16152" max="16152" width="8.59765625" style="9" customWidth="1"/>
    <col min="16153" max="16153" width="6.3984375" style="9" customWidth="1"/>
    <col min="16154" max="16384" width="9" style="9"/>
  </cols>
  <sheetData>
    <row r="1" spans="1:26" s="2" customFormat="1" ht="28.8" x14ac:dyDescent="0.75">
      <c r="A1" s="1"/>
      <c r="J1" s="4" t="s">
        <v>490</v>
      </c>
      <c r="K1" s="4"/>
      <c r="L1" s="163"/>
      <c r="M1" s="163"/>
      <c r="N1" s="163"/>
      <c r="X1" s="164" t="s">
        <v>29</v>
      </c>
      <c r="Y1" s="163"/>
    </row>
    <row r="2" spans="1:26" s="1" customFormat="1" ht="23.4" x14ac:dyDescent="0.6">
      <c r="A2" s="163" t="s">
        <v>0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</row>
    <row r="3" spans="1:26" s="1" customFormat="1" ht="23.4" x14ac:dyDescent="0.6">
      <c r="A3" s="163" t="s">
        <v>30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</row>
    <row r="4" spans="1:26" s="1" customFormat="1" ht="23.4" x14ac:dyDescent="0.6">
      <c r="A4" s="79"/>
      <c r="B4" s="60" t="s">
        <v>308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61"/>
    </row>
    <row r="5" spans="1:26" x14ac:dyDescent="0.5">
      <c r="A5" s="165" t="s">
        <v>1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7"/>
      <c r="O5" s="168" t="s">
        <v>2</v>
      </c>
      <c r="P5" s="169"/>
      <c r="Q5" s="169"/>
      <c r="R5" s="169"/>
      <c r="S5" s="169"/>
      <c r="T5" s="169"/>
      <c r="U5" s="169"/>
      <c r="V5" s="169"/>
      <c r="W5" s="169"/>
      <c r="X5" s="169"/>
      <c r="Y5" s="170"/>
    </row>
    <row r="6" spans="1:26" x14ac:dyDescent="0.5">
      <c r="A6" s="171" t="s">
        <v>3</v>
      </c>
      <c r="B6" s="171" t="s">
        <v>4</v>
      </c>
      <c r="C6" s="174" t="s">
        <v>5</v>
      </c>
      <c r="D6" s="177" t="s">
        <v>6</v>
      </c>
      <c r="E6" s="177"/>
      <c r="F6" s="171" t="s">
        <v>7</v>
      </c>
      <c r="G6" s="178" t="s">
        <v>8</v>
      </c>
      <c r="H6" s="179"/>
      <c r="I6" s="180"/>
      <c r="J6" s="201" t="s">
        <v>9</v>
      </c>
      <c r="K6" s="202"/>
      <c r="L6" s="202"/>
      <c r="M6" s="202"/>
      <c r="N6" s="202"/>
      <c r="O6" s="171" t="s">
        <v>3</v>
      </c>
      <c r="P6" s="171" t="s">
        <v>10</v>
      </c>
      <c r="Q6" s="171" t="s">
        <v>11</v>
      </c>
      <c r="R6" s="171" t="s">
        <v>12</v>
      </c>
      <c r="S6" s="171" t="s">
        <v>13</v>
      </c>
      <c r="T6" s="195" t="s">
        <v>14</v>
      </c>
      <c r="U6" s="196"/>
      <c r="V6" s="196"/>
      <c r="W6" s="197"/>
      <c r="X6" s="171" t="s">
        <v>15</v>
      </c>
      <c r="Y6" s="198" t="s">
        <v>16</v>
      </c>
    </row>
    <row r="7" spans="1:26" x14ac:dyDescent="0.5">
      <c r="A7" s="172"/>
      <c r="B7" s="172"/>
      <c r="C7" s="175"/>
      <c r="D7" s="172" t="s">
        <v>17</v>
      </c>
      <c r="E7" s="172" t="s">
        <v>18</v>
      </c>
      <c r="F7" s="172"/>
      <c r="G7" s="184" t="s">
        <v>19</v>
      </c>
      <c r="H7" s="184" t="s">
        <v>20</v>
      </c>
      <c r="I7" s="184" t="s">
        <v>21</v>
      </c>
      <c r="J7" s="171" t="s">
        <v>22</v>
      </c>
      <c r="K7" s="171" t="s">
        <v>23</v>
      </c>
      <c r="L7" s="171" t="s">
        <v>24</v>
      </c>
      <c r="M7" s="171" t="s">
        <v>25</v>
      </c>
      <c r="N7" s="174" t="s">
        <v>26</v>
      </c>
      <c r="O7" s="172"/>
      <c r="P7" s="172"/>
      <c r="Q7" s="172"/>
      <c r="R7" s="172"/>
      <c r="S7" s="172"/>
      <c r="T7" s="189" t="s">
        <v>27</v>
      </c>
      <c r="U7" s="192" t="s">
        <v>23</v>
      </c>
      <c r="V7" s="171" t="s">
        <v>24</v>
      </c>
      <c r="W7" s="171" t="s">
        <v>28</v>
      </c>
      <c r="X7" s="172"/>
      <c r="Y7" s="199"/>
    </row>
    <row r="8" spans="1:26" x14ac:dyDescent="0.5">
      <c r="A8" s="172"/>
      <c r="B8" s="172"/>
      <c r="C8" s="175"/>
      <c r="D8" s="172"/>
      <c r="E8" s="172"/>
      <c r="F8" s="172"/>
      <c r="G8" s="185"/>
      <c r="H8" s="185"/>
      <c r="I8" s="185"/>
      <c r="J8" s="172"/>
      <c r="K8" s="172"/>
      <c r="L8" s="172"/>
      <c r="M8" s="172"/>
      <c r="N8" s="175"/>
      <c r="O8" s="172"/>
      <c r="P8" s="172"/>
      <c r="Q8" s="172"/>
      <c r="R8" s="172"/>
      <c r="S8" s="172"/>
      <c r="T8" s="190"/>
      <c r="U8" s="193"/>
      <c r="V8" s="172"/>
      <c r="W8" s="172"/>
      <c r="X8" s="172"/>
      <c r="Y8" s="199"/>
    </row>
    <row r="9" spans="1:26" x14ac:dyDescent="0.5">
      <c r="A9" s="173"/>
      <c r="B9" s="173"/>
      <c r="C9" s="176"/>
      <c r="D9" s="173"/>
      <c r="E9" s="173"/>
      <c r="F9" s="173"/>
      <c r="G9" s="186"/>
      <c r="H9" s="186"/>
      <c r="I9" s="186"/>
      <c r="J9" s="173"/>
      <c r="K9" s="173"/>
      <c r="L9" s="173"/>
      <c r="M9" s="173"/>
      <c r="N9" s="176"/>
      <c r="O9" s="173"/>
      <c r="P9" s="173"/>
      <c r="Q9" s="173"/>
      <c r="R9" s="173"/>
      <c r="S9" s="173"/>
      <c r="T9" s="191"/>
      <c r="U9" s="194"/>
      <c r="V9" s="173"/>
      <c r="W9" s="173"/>
      <c r="X9" s="173"/>
      <c r="Y9" s="200"/>
    </row>
    <row r="10" spans="1:26" x14ac:dyDescent="0.5">
      <c r="A10" s="13">
        <v>1</v>
      </c>
      <c r="B10" s="13" t="s">
        <v>123</v>
      </c>
      <c r="C10" s="13">
        <v>3273</v>
      </c>
      <c r="D10" s="13">
        <v>7</v>
      </c>
      <c r="E10" s="13">
        <v>287</v>
      </c>
      <c r="F10" s="13" t="s">
        <v>308</v>
      </c>
      <c r="G10" s="13">
        <v>0</v>
      </c>
      <c r="H10" s="13">
        <v>2</v>
      </c>
      <c r="I10" s="13">
        <v>92</v>
      </c>
      <c r="J10" s="15"/>
      <c r="K10" s="15"/>
      <c r="L10" s="15"/>
      <c r="M10" s="15"/>
      <c r="N10" s="15"/>
      <c r="O10" s="13">
        <v>1</v>
      </c>
      <c r="P10" s="42" t="s">
        <v>627</v>
      </c>
      <c r="Q10" s="27"/>
      <c r="R10" s="27"/>
      <c r="S10" s="27"/>
      <c r="T10" s="27"/>
      <c r="U10" s="27"/>
      <c r="V10" s="27"/>
      <c r="W10" s="27"/>
      <c r="X10" s="13"/>
      <c r="Y10" s="18" t="s">
        <v>628</v>
      </c>
    </row>
    <row r="11" spans="1:26" x14ac:dyDescent="0.5">
      <c r="A11" s="17">
        <v>2</v>
      </c>
      <c r="B11" s="17" t="s">
        <v>123</v>
      </c>
      <c r="C11" s="17">
        <v>56101</v>
      </c>
      <c r="D11" s="17">
        <v>168</v>
      </c>
      <c r="E11" s="17">
        <v>4676</v>
      </c>
      <c r="F11" s="17" t="s">
        <v>308</v>
      </c>
      <c r="G11" s="17">
        <v>17</v>
      </c>
      <c r="H11" s="17">
        <v>1</v>
      </c>
      <c r="I11" s="17">
        <v>57</v>
      </c>
      <c r="J11" s="20"/>
      <c r="K11" s="17"/>
      <c r="L11" s="17"/>
      <c r="M11" s="17"/>
      <c r="N11" s="17"/>
      <c r="O11" s="17">
        <v>2</v>
      </c>
      <c r="P11" s="21" t="s">
        <v>623</v>
      </c>
      <c r="Q11" s="17"/>
      <c r="R11" s="17"/>
      <c r="S11" s="17"/>
      <c r="T11" s="17"/>
      <c r="U11" s="17"/>
      <c r="V11" s="17"/>
      <c r="W11" s="17"/>
      <c r="X11" s="17"/>
      <c r="Y11" s="22" t="s">
        <v>629</v>
      </c>
      <c r="Z11" s="9" t="s">
        <v>588</v>
      </c>
    </row>
    <row r="12" spans="1:26" x14ac:dyDescent="0.5">
      <c r="A12" s="17">
        <v>3</v>
      </c>
      <c r="B12" s="17" t="s">
        <v>123</v>
      </c>
      <c r="C12" s="17">
        <v>39188</v>
      </c>
      <c r="D12" s="17">
        <v>55</v>
      </c>
      <c r="E12" s="17">
        <v>2951</v>
      </c>
      <c r="F12" s="17" t="s">
        <v>308</v>
      </c>
      <c r="G12" s="17">
        <v>8</v>
      </c>
      <c r="H12" s="17">
        <v>2</v>
      </c>
      <c r="I12" s="17">
        <v>70</v>
      </c>
      <c r="J12" s="20"/>
      <c r="K12" s="17"/>
      <c r="L12" s="17"/>
      <c r="M12" s="17"/>
      <c r="N12" s="17"/>
      <c r="O12" s="17">
        <v>3</v>
      </c>
      <c r="P12" s="21" t="s">
        <v>630</v>
      </c>
      <c r="Q12" s="17"/>
      <c r="R12" s="17"/>
      <c r="S12" s="17"/>
      <c r="T12" s="17"/>
      <c r="U12" s="17"/>
      <c r="V12" s="17"/>
      <c r="W12" s="17"/>
      <c r="X12" s="17"/>
      <c r="Y12" s="22" t="s">
        <v>631</v>
      </c>
      <c r="Z12" s="9" t="s">
        <v>588</v>
      </c>
    </row>
    <row r="13" spans="1:26" x14ac:dyDescent="0.5">
      <c r="A13" s="71">
        <v>4</v>
      </c>
      <c r="B13" s="71" t="s">
        <v>128</v>
      </c>
      <c r="C13" s="71">
        <v>1582</v>
      </c>
      <c r="D13" s="71">
        <v>84</v>
      </c>
      <c r="E13" s="71">
        <v>2</v>
      </c>
      <c r="F13" s="71" t="s">
        <v>308</v>
      </c>
      <c r="G13" s="71">
        <v>0</v>
      </c>
      <c r="H13" s="71">
        <v>2</v>
      </c>
      <c r="I13" s="71">
        <v>40</v>
      </c>
      <c r="J13" s="72"/>
      <c r="K13" s="71"/>
      <c r="L13" s="71"/>
      <c r="M13" s="71"/>
      <c r="N13" s="71"/>
      <c r="O13" s="71">
        <v>4</v>
      </c>
      <c r="P13" s="73" t="s">
        <v>632</v>
      </c>
      <c r="Q13" s="71"/>
      <c r="R13" s="71"/>
      <c r="S13" s="71"/>
      <c r="T13" s="71"/>
      <c r="U13" s="71"/>
      <c r="V13" s="71"/>
      <c r="W13" s="71"/>
      <c r="X13" s="71"/>
      <c r="Y13" s="254" t="s">
        <v>633</v>
      </c>
    </row>
    <row r="14" spans="1:26" x14ac:dyDescent="0.5">
      <c r="A14" s="71"/>
      <c r="B14" s="71" t="s">
        <v>123</v>
      </c>
      <c r="C14" s="71">
        <v>47088</v>
      </c>
      <c r="D14" s="71">
        <v>414</v>
      </c>
      <c r="E14" s="71">
        <v>4718</v>
      </c>
      <c r="F14" s="71" t="s">
        <v>308</v>
      </c>
      <c r="G14" s="71">
        <v>9</v>
      </c>
      <c r="H14" s="71">
        <v>3</v>
      </c>
      <c r="I14" s="71">
        <v>19</v>
      </c>
      <c r="J14" s="72"/>
      <c r="K14" s="71"/>
      <c r="L14" s="71"/>
      <c r="M14" s="71"/>
      <c r="N14" s="71"/>
      <c r="O14" s="71"/>
      <c r="P14" s="73"/>
      <c r="Q14" s="71"/>
      <c r="R14" s="71"/>
      <c r="S14" s="71"/>
      <c r="T14" s="71"/>
      <c r="U14" s="71"/>
      <c r="V14" s="71"/>
      <c r="W14" s="71"/>
      <c r="X14" s="71"/>
      <c r="Y14" s="254"/>
    </row>
    <row r="15" spans="1:26" x14ac:dyDescent="0.5">
      <c r="A15" s="71"/>
      <c r="B15" s="71" t="s">
        <v>123</v>
      </c>
      <c r="C15" s="71">
        <v>43002</v>
      </c>
      <c r="D15" s="71">
        <v>369</v>
      </c>
      <c r="E15" s="71">
        <v>4053</v>
      </c>
      <c r="F15" s="71" t="s">
        <v>308</v>
      </c>
      <c r="G15" s="71">
        <v>18</v>
      </c>
      <c r="H15" s="71">
        <v>1</v>
      </c>
      <c r="I15" s="71">
        <v>78</v>
      </c>
      <c r="J15" s="72"/>
      <c r="K15" s="71"/>
      <c r="L15" s="71"/>
      <c r="M15" s="71"/>
      <c r="N15" s="71"/>
      <c r="O15" s="71"/>
      <c r="P15" s="73"/>
      <c r="Q15" s="71"/>
      <c r="R15" s="71"/>
      <c r="S15" s="71"/>
      <c r="T15" s="71"/>
      <c r="U15" s="71"/>
      <c r="V15" s="71"/>
      <c r="W15" s="71"/>
      <c r="X15" s="71"/>
      <c r="Y15" s="254"/>
    </row>
    <row r="16" spans="1:26" x14ac:dyDescent="0.5">
      <c r="A16" s="71">
        <v>5</v>
      </c>
      <c r="B16" s="71" t="s">
        <v>123</v>
      </c>
      <c r="C16" s="71">
        <v>7233</v>
      </c>
      <c r="D16" s="71">
        <v>73</v>
      </c>
      <c r="E16" s="71">
        <v>251</v>
      </c>
      <c r="F16" s="71" t="s">
        <v>308</v>
      </c>
      <c r="G16" s="71">
        <v>0</v>
      </c>
      <c r="H16" s="71">
        <v>0</v>
      </c>
      <c r="I16" s="71">
        <v>67</v>
      </c>
      <c r="J16" s="72"/>
      <c r="K16" s="71"/>
      <c r="L16" s="71"/>
      <c r="M16" s="71"/>
      <c r="N16" s="71"/>
      <c r="O16" s="71">
        <v>5</v>
      </c>
      <c r="P16" s="73" t="s">
        <v>634</v>
      </c>
      <c r="Q16" s="71" t="s">
        <v>44</v>
      </c>
      <c r="R16" s="71" t="s">
        <v>45</v>
      </c>
      <c r="S16" s="71">
        <v>67</v>
      </c>
      <c r="T16" s="71"/>
      <c r="U16" s="71">
        <v>67</v>
      </c>
      <c r="V16" s="71"/>
      <c r="W16" s="71"/>
      <c r="X16" s="71"/>
      <c r="Y16" s="254" t="s">
        <v>635</v>
      </c>
    </row>
    <row r="17" spans="1:26" x14ac:dyDescent="0.5">
      <c r="A17" s="71"/>
      <c r="B17" s="71" t="s">
        <v>123</v>
      </c>
      <c r="C17" s="71">
        <v>48432</v>
      </c>
      <c r="D17" s="71">
        <v>424</v>
      </c>
      <c r="E17" s="71">
        <v>4876</v>
      </c>
      <c r="F17" s="71" t="s">
        <v>308</v>
      </c>
      <c r="G17" s="71">
        <v>6</v>
      </c>
      <c r="H17" s="71">
        <v>1</v>
      </c>
      <c r="I17" s="71">
        <v>1</v>
      </c>
      <c r="J17" s="72"/>
      <c r="K17" s="71"/>
      <c r="L17" s="71"/>
      <c r="M17" s="71"/>
      <c r="N17" s="71"/>
      <c r="O17" s="71"/>
      <c r="P17" s="73"/>
      <c r="Q17" s="71"/>
      <c r="R17" s="71"/>
      <c r="S17" s="71"/>
      <c r="T17" s="71"/>
      <c r="U17" s="71"/>
      <c r="V17" s="71"/>
      <c r="W17" s="71"/>
      <c r="X17" s="71"/>
      <c r="Y17" s="254"/>
    </row>
    <row r="18" spans="1:26" x14ac:dyDescent="0.5">
      <c r="A18" s="71"/>
      <c r="B18" s="71" t="s">
        <v>123</v>
      </c>
      <c r="C18" s="71">
        <v>43100</v>
      </c>
      <c r="D18" s="71">
        <v>367</v>
      </c>
      <c r="E18" s="71">
        <v>4051</v>
      </c>
      <c r="F18" s="71" t="s">
        <v>308</v>
      </c>
      <c r="G18" s="71">
        <v>14</v>
      </c>
      <c r="H18" s="71">
        <v>1</v>
      </c>
      <c r="I18" s="71">
        <v>49</v>
      </c>
      <c r="J18" s="72"/>
      <c r="K18" s="71"/>
      <c r="L18" s="71"/>
      <c r="M18" s="71"/>
      <c r="N18" s="71"/>
      <c r="O18" s="71"/>
      <c r="P18" s="275"/>
      <c r="Q18" s="71"/>
      <c r="R18" s="71"/>
      <c r="S18" s="71"/>
      <c r="T18" s="71"/>
      <c r="U18" s="71"/>
      <c r="V18" s="71"/>
      <c r="W18" s="71"/>
      <c r="X18" s="71"/>
      <c r="Y18" s="254"/>
    </row>
    <row r="19" spans="1:26" x14ac:dyDescent="0.5">
      <c r="A19" s="71"/>
      <c r="B19" s="71" t="s">
        <v>123</v>
      </c>
      <c r="C19" s="71">
        <v>48433</v>
      </c>
      <c r="D19" s="71">
        <v>425</v>
      </c>
      <c r="E19" s="71">
        <v>4877</v>
      </c>
      <c r="F19" s="71" t="s">
        <v>308</v>
      </c>
      <c r="G19" s="71">
        <v>6</v>
      </c>
      <c r="H19" s="71">
        <v>1</v>
      </c>
      <c r="I19" s="71">
        <v>1</v>
      </c>
      <c r="J19" s="72"/>
      <c r="K19" s="71"/>
      <c r="L19" s="71"/>
      <c r="M19" s="71"/>
      <c r="N19" s="71"/>
      <c r="O19" s="71"/>
      <c r="P19" s="73"/>
      <c r="Q19" s="71"/>
      <c r="R19" s="71"/>
      <c r="S19" s="71"/>
      <c r="T19" s="71"/>
      <c r="U19" s="71"/>
      <c r="V19" s="71"/>
      <c r="W19" s="71"/>
      <c r="X19" s="71"/>
      <c r="Y19" s="254"/>
    </row>
    <row r="20" spans="1:26" x14ac:dyDescent="0.5">
      <c r="A20" s="71">
        <v>6</v>
      </c>
      <c r="B20" s="71" t="s">
        <v>123</v>
      </c>
      <c r="C20" s="71">
        <v>39876</v>
      </c>
      <c r="D20" s="71">
        <v>125</v>
      </c>
      <c r="E20" s="71">
        <v>3392</v>
      </c>
      <c r="F20" s="71" t="s">
        <v>308</v>
      </c>
      <c r="G20" s="71">
        <v>7</v>
      </c>
      <c r="H20" s="71">
        <v>1</v>
      </c>
      <c r="I20" s="71">
        <v>57</v>
      </c>
      <c r="J20" s="72"/>
      <c r="K20" s="71"/>
      <c r="L20" s="71"/>
      <c r="M20" s="71"/>
      <c r="N20" s="71"/>
      <c r="O20" s="71">
        <v>6</v>
      </c>
      <c r="P20" s="73" t="s">
        <v>636</v>
      </c>
      <c r="Q20" s="71" t="s">
        <v>44</v>
      </c>
      <c r="R20" s="71" t="s">
        <v>45</v>
      </c>
      <c r="S20" s="71"/>
      <c r="T20" s="71"/>
      <c r="U20" s="71"/>
      <c r="V20" s="71"/>
      <c r="W20" s="71"/>
      <c r="X20" s="71"/>
      <c r="Y20" s="254" t="s">
        <v>637</v>
      </c>
    </row>
    <row r="21" spans="1:26" x14ac:dyDescent="0.5">
      <c r="A21" s="71"/>
      <c r="B21" s="71" t="s">
        <v>123</v>
      </c>
      <c r="C21" s="71">
        <v>35753</v>
      </c>
      <c r="D21" s="71">
        <v>89</v>
      </c>
      <c r="E21" s="71">
        <v>2499</v>
      </c>
      <c r="F21" s="71" t="s">
        <v>308</v>
      </c>
      <c r="G21" s="71">
        <v>7</v>
      </c>
      <c r="H21" s="71">
        <v>0</v>
      </c>
      <c r="I21" s="71">
        <v>13</v>
      </c>
      <c r="J21" s="72"/>
      <c r="K21" s="71"/>
      <c r="L21" s="71"/>
      <c r="M21" s="71"/>
      <c r="N21" s="71"/>
      <c r="O21" s="71"/>
      <c r="P21" s="73"/>
      <c r="Q21" s="71"/>
      <c r="R21" s="71"/>
      <c r="S21" s="71"/>
      <c r="T21" s="71"/>
      <c r="U21" s="71"/>
      <c r="V21" s="71"/>
      <c r="W21" s="71"/>
      <c r="X21" s="71"/>
      <c r="Y21" s="254"/>
    </row>
    <row r="22" spans="1:26" x14ac:dyDescent="0.5">
      <c r="A22" s="71">
        <v>7</v>
      </c>
      <c r="B22" s="71" t="s">
        <v>123</v>
      </c>
      <c r="C22" s="71">
        <v>35754</v>
      </c>
      <c r="D22" s="71">
        <v>90</v>
      </c>
      <c r="E22" s="71">
        <v>2500</v>
      </c>
      <c r="F22" s="71" t="s">
        <v>308</v>
      </c>
      <c r="G22" s="71">
        <v>4</v>
      </c>
      <c r="H22" s="71">
        <v>3</v>
      </c>
      <c r="I22" s="71">
        <v>34</v>
      </c>
      <c r="J22" s="72"/>
      <c r="K22" s="71"/>
      <c r="L22" s="71"/>
      <c r="M22" s="71"/>
      <c r="N22" s="71"/>
      <c r="O22" s="71">
        <v>7</v>
      </c>
      <c r="P22" s="73" t="s">
        <v>636</v>
      </c>
      <c r="Q22" s="71" t="s">
        <v>44</v>
      </c>
      <c r="R22" s="71" t="s">
        <v>45</v>
      </c>
      <c r="S22" s="71"/>
      <c r="T22" s="71"/>
      <c r="U22" s="71"/>
      <c r="V22" s="71"/>
      <c r="W22" s="71"/>
      <c r="X22" s="71"/>
      <c r="Y22" s="254" t="s">
        <v>638</v>
      </c>
    </row>
    <row r="23" spans="1:26" x14ac:dyDescent="0.5">
      <c r="A23" s="71"/>
      <c r="B23" s="71" t="s">
        <v>123</v>
      </c>
      <c r="C23" s="71">
        <v>39877</v>
      </c>
      <c r="D23" s="71">
        <v>126</v>
      </c>
      <c r="E23" s="71">
        <v>3393</v>
      </c>
      <c r="F23" s="71" t="s">
        <v>308</v>
      </c>
      <c r="G23" s="71">
        <v>13</v>
      </c>
      <c r="H23" s="71">
        <v>3</v>
      </c>
      <c r="I23" s="71">
        <v>81</v>
      </c>
      <c r="J23" s="72"/>
      <c r="K23" s="71"/>
      <c r="L23" s="71"/>
      <c r="M23" s="71"/>
      <c r="N23" s="71"/>
      <c r="O23" s="71"/>
      <c r="P23" s="73"/>
      <c r="Q23" s="71"/>
      <c r="R23" s="71"/>
      <c r="S23" s="71"/>
      <c r="T23" s="71"/>
      <c r="U23" s="71"/>
      <c r="V23" s="71"/>
      <c r="W23" s="71"/>
      <c r="X23" s="71"/>
      <c r="Y23" s="254"/>
    </row>
    <row r="24" spans="1:26" x14ac:dyDescent="0.5">
      <c r="A24" s="71"/>
      <c r="B24" s="71" t="s">
        <v>123</v>
      </c>
      <c r="C24" s="71">
        <v>39888</v>
      </c>
      <c r="D24" s="71">
        <v>142</v>
      </c>
      <c r="E24" s="71">
        <v>3404</v>
      </c>
      <c r="F24" s="71" t="s">
        <v>308</v>
      </c>
      <c r="G24" s="71">
        <v>8</v>
      </c>
      <c r="H24" s="71">
        <v>1</v>
      </c>
      <c r="I24" s="71">
        <v>81</v>
      </c>
      <c r="J24" s="72"/>
      <c r="K24" s="71"/>
      <c r="L24" s="71"/>
      <c r="M24" s="71"/>
      <c r="N24" s="71"/>
      <c r="O24" s="71"/>
      <c r="P24" s="73"/>
      <c r="Q24" s="71"/>
      <c r="R24" s="71"/>
      <c r="S24" s="71"/>
      <c r="T24" s="71"/>
      <c r="U24" s="71"/>
      <c r="V24" s="71"/>
      <c r="W24" s="71"/>
      <c r="X24" s="71"/>
      <c r="Y24" s="254"/>
    </row>
    <row r="25" spans="1:26" x14ac:dyDescent="0.5">
      <c r="A25" s="71">
        <v>8</v>
      </c>
      <c r="B25" s="71" t="s">
        <v>123</v>
      </c>
      <c r="C25" s="71">
        <v>39880</v>
      </c>
      <c r="D25" s="71">
        <v>129</v>
      </c>
      <c r="E25" s="71">
        <v>3396</v>
      </c>
      <c r="F25" s="71" t="s">
        <v>308</v>
      </c>
      <c r="G25" s="71">
        <v>16</v>
      </c>
      <c r="H25" s="71">
        <v>2</v>
      </c>
      <c r="I25" s="71">
        <v>16</v>
      </c>
      <c r="J25" s="72"/>
      <c r="K25" s="71"/>
      <c r="L25" s="71"/>
      <c r="M25" s="71"/>
      <c r="N25" s="71"/>
      <c r="O25" s="71">
        <v>8</v>
      </c>
      <c r="P25" s="73" t="s">
        <v>639</v>
      </c>
      <c r="Q25" s="71"/>
      <c r="R25" s="71"/>
      <c r="S25" s="71"/>
      <c r="T25" s="71"/>
      <c r="U25" s="71"/>
      <c r="V25" s="71"/>
      <c r="W25" s="71"/>
      <c r="X25" s="71"/>
      <c r="Y25" s="254" t="s">
        <v>618</v>
      </c>
    </row>
    <row r="26" spans="1:26" x14ac:dyDescent="0.5">
      <c r="A26" s="71">
        <v>9</v>
      </c>
      <c r="B26" s="71" t="s">
        <v>123</v>
      </c>
      <c r="C26" s="71">
        <v>21110</v>
      </c>
      <c r="D26" s="71">
        <v>35</v>
      </c>
      <c r="E26" s="71">
        <v>3188</v>
      </c>
      <c r="F26" s="71" t="s">
        <v>308</v>
      </c>
      <c r="G26" s="71">
        <v>19</v>
      </c>
      <c r="H26" s="71">
        <v>1</v>
      </c>
      <c r="I26" s="71">
        <v>66</v>
      </c>
      <c r="J26" s="72"/>
      <c r="K26" s="71"/>
      <c r="L26" s="71"/>
      <c r="M26" s="71"/>
      <c r="N26" s="71"/>
      <c r="O26" s="71">
        <v>9</v>
      </c>
      <c r="P26" s="73" t="s">
        <v>640</v>
      </c>
      <c r="Q26" s="71"/>
      <c r="R26" s="71"/>
      <c r="S26" s="71"/>
      <c r="T26" s="71"/>
      <c r="U26" s="71"/>
      <c r="V26" s="71"/>
      <c r="W26" s="71"/>
      <c r="X26" s="71"/>
      <c r="Y26" s="254" t="s">
        <v>347</v>
      </c>
    </row>
    <row r="27" spans="1:26" x14ac:dyDescent="0.5">
      <c r="A27" s="71"/>
      <c r="B27" s="71" t="s">
        <v>123</v>
      </c>
      <c r="C27" s="71">
        <v>34717</v>
      </c>
      <c r="D27" s="71">
        <v>193</v>
      </c>
      <c r="E27" s="71">
        <v>2318</v>
      </c>
      <c r="F27" s="71" t="s">
        <v>308</v>
      </c>
      <c r="G27" s="71">
        <v>8</v>
      </c>
      <c r="H27" s="71">
        <v>2</v>
      </c>
      <c r="I27" s="71">
        <v>88</v>
      </c>
      <c r="J27" s="72"/>
      <c r="K27" s="71"/>
      <c r="L27" s="71"/>
      <c r="M27" s="71"/>
      <c r="N27" s="71"/>
      <c r="O27" s="71"/>
      <c r="P27" s="73"/>
      <c r="Q27" s="71"/>
      <c r="R27" s="71"/>
      <c r="S27" s="71"/>
      <c r="T27" s="71"/>
      <c r="U27" s="71"/>
      <c r="V27" s="71"/>
      <c r="W27" s="71"/>
      <c r="X27" s="71"/>
      <c r="Y27" s="254"/>
    </row>
    <row r="28" spans="1:26" x14ac:dyDescent="0.5">
      <c r="A28" s="71"/>
      <c r="B28" s="71" t="s">
        <v>123</v>
      </c>
      <c r="C28" s="71">
        <v>27034</v>
      </c>
      <c r="D28" s="71">
        <v>60</v>
      </c>
      <c r="E28" s="71">
        <v>864</v>
      </c>
      <c r="F28" s="71" t="s">
        <v>308</v>
      </c>
      <c r="G28" s="71">
        <v>37</v>
      </c>
      <c r="H28" s="71">
        <v>0</v>
      </c>
      <c r="I28" s="71">
        <v>40</v>
      </c>
      <c r="J28" s="72"/>
      <c r="K28" s="71"/>
      <c r="L28" s="71"/>
      <c r="M28" s="71"/>
      <c r="N28" s="71"/>
      <c r="O28" s="71"/>
      <c r="P28" s="73"/>
      <c r="Q28" s="71"/>
      <c r="R28" s="71"/>
      <c r="S28" s="71"/>
      <c r="T28" s="71"/>
      <c r="U28" s="71"/>
      <c r="V28" s="71"/>
      <c r="W28" s="71"/>
      <c r="X28" s="71"/>
      <c r="Y28" s="254"/>
    </row>
    <row r="29" spans="1:26" x14ac:dyDescent="0.5">
      <c r="A29" s="71"/>
      <c r="B29" s="71" t="s">
        <v>123</v>
      </c>
      <c r="C29" s="71">
        <v>7326</v>
      </c>
      <c r="D29" s="71">
        <v>50</v>
      </c>
      <c r="E29" s="71">
        <v>340</v>
      </c>
      <c r="F29" s="71" t="s">
        <v>308</v>
      </c>
      <c r="G29" s="71">
        <v>0</v>
      </c>
      <c r="H29" s="71">
        <v>0</v>
      </c>
      <c r="I29" s="71">
        <v>43</v>
      </c>
      <c r="J29" s="72"/>
      <c r="K29" s="71"/>
      <c r="L29" s="71"/>
      <c r="M29" s="71"/>
      <c r="N29" s="71"/>
      <c r="O29" s="71"/>
      <c r="P29" s="73"/>
      <c r="Q29" s="71"/>
      <c r="R29" s="71"/>
      <c r="S29" s="71"/>
      <c r="T29" s="71"/>
      <c r="U29" s="71"/>
      <c r="V29" s="71"/>
      <c r="W29" s="71"/>
      <c r="X29" s="71"/>
      <c r="Y29" s="254"/>
    </row>
    <row r="30" spans="1:26" x14ac:dyDescent="0.5">
      <c r="A30" s="71">
        <v>10</v>
      </c>
      <c r="B30" s="71" t="s">
        <v>123</v>
      </c>
      <c r="C30" s="71">
        <v>21430</v>
      </c>
      <c r="D30" s="71">
        <v>17</v>
      </c>
      <c r="E30" s="71">
        <v>1861</v>
      </c>
      <c r="F30" s="71" t="s">
        <v>308</v>
      </c>
      <c r="G30" s="71">
        <v>30</v>
      </c>
      <c r="H30" s="71">
        <v>1</v>
      </c>
      <c r="I30" s="71">
        <v>86</v>
      </c>
      <c r="J30" s="72"/>
      <c r="K30" s="71"/>
      <c r="L30" s="71"/>
      <c r="M30" s="71"/>
      <c r="N30" s="71"/>
      <c r="O30" s="71">
        <v>10</v>
      </c>
      <c r="P30" s="73" t="s">
        <v>641</v>
      </c>
      <c r="Q30" s="71"/>
      <c r="R30" s="71"/>
      <c r="S30" s="71"/>
      <c r="T30" s="71"/>
      <c r="U30" s="71"/>
      <c r="V30" s="71"/>
      <c r="W30" s="71"/>
      <c r="X30" s="71"/>
      <c r="Y30" s="254" t="s">
        <v>348</v>
      </c>
    </row>
    <row r="31" spans="1:26" x14ac:dyDescent="0.5">
      <c r="A31" s="71">
        <v>11</v>
      </c>
      <c r="B31" s="71" t="s">
        <v>123</v>
      </c>
      <c r="C31" s="71">
        <v>31108</v>
      </c>
      <c r="D31" s="71">
        <v>16</v>
      </c>
      <c r="E31" s="71">
        <v>3186</v>
      </c>
      <c r="F31" s="71" t="s">
        <v>308</v>
      </c>
      <c r="G31" s="71">
        <v>31</v>
      </c>
      <c r="H31" s="71">
        <v>3</v>
      </c>
      <c r="I31" s="71">
        <v>40</v>
      </c>
      <c r="J31" s="72"/>
      <c r="K31" s="71"/>
      <c r="L31" s="71"/>
      <c r="M31" s="71"/>
      <c r="N31" s="71"/>
      <c r="O31" s="71">
        <v>11</v>
      </c>
      <c r="P31" s="73" t="s">
        <v>642</v>
      </c>
      <c r="Q31" s="71"/>
      <c r="R31" s="71"/>
      <c r="S31" s="71"/>
      <c r="T31" s="71"/>
      <c r="U31" s="71"/>
      <c r="V31" s="71"/>
      <c r="W31" s="71"/>
      <c r="X31" s="71"/>
      <c r="Y31" s="254" t="s">
        <v>349</v>
      </c>
      <c r="Z31" s="9" t="s">
        <v>588</v>
      </c>
    </row>
    <row r="32" spans="1:26" x14ac:dyDescent="0.5">
      <c r="A32" s="71">
        <v>12</v>
      </c>
      <c r="B32" s="71" t="s">
        <v>123</v>
      </c>
      <c r="C32" s="71">
        <v>27146</v>
      </c>
      <c r="D32" s="71">
        <v>65</v>
      </c>
      <c r="E32" s="71">
        <v>890</v>
      </c>
      <c r="F32" s="71" t="s">
        <v>643</v>
      </c>
      <c r="G32" s="71">
        <v>21</v>
      </c>
      <c r="H32" s="71">
        <v>3</v>
      </c>
      <c r="I32" s="71">
        <v>56</v>
      </c>
      <c r="J32" s="72"/>
      <c r="K32" s="71"/>
      <c r="L32" s="71"/>
      <c r="M32" s="71"/>
      <c r="N32" s="71"/>
      <c r="O32" s="71">
        <v>12</v>
      </c>
      <c r="P32" s="73" t="s">
        <v>644</v>
      </c>
      <c r="Q32" s="71"/>
      <c r="R32" s="71"/>
      <c r="S32" s="71"/>
      <c r="T32" s="71"/>
      <c r="U32" s="71"/>
      <c r="V32" s="71"/>
      <c r="W32" s="71"/>
      <c r="X32" s="71"/>
      <c r="Y32" s="254" t="s">
        <v>351</v>
      </c>
    </row>
    <row r="33" spans="1:25" x14ac:dyDescent="0.5">
      <c r="A33" s="71"/>
      <c r="B33" s="71" t="s">
        <v>123</v>
      </c>
      <c r="C33" s="71">
        <v>7288</v>
      </c>
      <c r="D33" s="71">
        <v>33</v>
      </c>
      <c r="E33" s="71">
        <v>302</v>
      </c>
      <c r="F33" s="71" t="s">
        <v>308</v>
      </c>
      <c r="G33" s="71">
        <v>0</v>
      </c>
      <c r="H33" s="71">
        <v>1</v>
      </c>
      <c r="I33" s="71">
        <v>85</v>
      </c>
      <c r="J33" s="72"/>
      <c r="K33" s="71"/>
      <c r="L33" s="71"/>
      <c r="M33" s="71"/>
      <c r="N33" s="71"/>
      <c r="O33" s="71"/>
      <c r="P33" s="73"/>
      <c r="Q33" s="71"/>
      <c r="R33" s="71"/>
      <c r="S33" s="71"/>
      <c r="T33" s="71"/>
      <c r="U33" s="71"/>
      <c r="V33" s="71"/>
      <c r="W33" s="71"/>
      <c r="X33" s="71"/>
      <c r="Y33" s="254"/>
    </row>
    <row r="34" spans="1:25" x14ac:dyDescent="0.5">
      <c r="A34" s="71"/>
      <c r="B34" s="71" t="s">
        <v>123</v>
      </c>
      <c r="C34" s="71">
        <v>24964</v>
      </c>
      <c r="D34" s="71">
        <v>48</v>
      </c>
      <c r="E34" s="71">
        <v>711</v>
      </c>
      <c r="F34" s="71" t="s">
        <v>308</v>
      </c>
      <c r="G34" s="71">
        <v>6</v>
      </c>
      <c r="H34" s="71">
        <v>1</v>
      </c>
      <c r="I34" s="71">
        <v>98</v>
      </c>
      <c r="J34" s="72"/>
      <c r="K34" s="71"/>
      <c r="L34" s="71"/>
      <c r="M34" s="71"/>
      <c r="N34" s="71"/>
      <c r="O34" s="71"/>
      <c r="P34" s="73"/>
      <c r="Q34" s="71"/>
      <c r="R34" s="71"/>
      <c r="S34" s="71"/>
      <c r="T34" s="71"/>
      <c r="U34" s="71"/>
      <c r="V34" s="71"/>
      <c r="W34" s="71"/>
      <c r="X34" s="71"/>
      <c r="Y34" s="254"/>
    </row>
    <row r="35" spans="1:25" x14ac:dyDescent="0.5">
      <c r="A35" s="71">
        <v>13</v>
      </c>
      <c r="B35" s="71" t="s">
        <v>123</v>
      </c>
      <c r="C35" s="71">
        <v>21440</v>
      </c>
      <c r="D35" s="71">
        <v>26</v>
      </c>
      <c r="E35" s="71">
        <v>1870</v>
      </c>
      <c r="F35" s="71" t="s">
        <v>308</v>
      </c>
      <c r="G35" s="71">
        <v>7</v>
      </c>
      <c r="H35" s="71">
        <v>3</v>
      </c>
      <c r="I35" s="71">
        <v>30</v>
      </c>
      <c r="J35" s="72"/>
      <c r="K35" s="71"/>
      <c r="L35" s="71"/>
      <c r="M35" s="71"/>
      <c r="N35" s="71"/>
      <c r="O35" s="71">
        <v>13</v>
      </c>
      <c r="P35" s="73" t="s">
        <v>645</v>
      </c>
      <c r="Q35" s="71"/>
      <c r="R35" s="71"/>
      <c r="S35" s="71"/>
      <c r="T35" s="71"/>
      <c r="U35" s="71"/>
      <c r="V35" s="71"/>
      <c r="W35" s="71"/>
      <c r="X35" s="71"/>
      <c r="Y35" s="254" t="s">
        <v>255</v>
      </c>
    </row>
    <row r="36" spans="1:25" x14ac:dyDescent="0.5">
      <c r="A36" s="71">
        <v>14</v>
      </c>
      <c r="B36" s="71" t="s">
        <v>123</v>
      </c>
      <c r="C36" s="71">
        <v>24463</v>
      </c>
      <c r="D36" s="71">
        <v>47</v>
      </c>
      <c r="E36" s="71">
        <v>710</v>
      </c>
      <c r="F36" s="71" t="s">
        <v>308</v>
      </c>
      <c r="G36" s="71">
        <v>12</v>
      </c>
      <c r="H36" s="71">
        <v>1</v>
      </c>
      <c r="I36" s="71">
        <v>82</v>
      </c>
      <c r="J36" s="72"/>
      <c r="K36" s="71"/>
      <c r="L36" s="71"/>
      <c r="M36" s="71"/>
      <c r="N36" s="71"/>
      <c r="O36" s="71">
        <v>14</v>
      </c>
      <c r="P36" s="73" t="s">
        <v>646</v>
      </c>
      <c r="Q36" s="71"/>
      <c r="R36" s="71"/>
      <c r="S36" s="71"/>
      <c r="T36" s="71"/>
      <c r="U36" s="71"/>
      <c r="V36" s="71"/>
      <c r="W36" s="71"/>
      <c r="X36" s="71"/>
      <c r="Y36" s="254" t="s">
        <v>353</v>
      </c>
    </row>
    <row r="37" spans="1:25" x14ac:dyDescent="0.5">
      <c r="A37" s="71"/>
      <c r="B37" s="71" t="s">
        <v>123</v>
      </c>
      <c r="C37" s="71">
        <v>19790</v>
      </c>
      <c r="D37" s="71">
        <v>70</v>
      </c>
      <c r="E37" s="71">
        <v>1824</v>
      </c>
      <c r="F37" s="71" t="s">
        <v>308</v>
      </c>
      <c r="G37" s="71">
        <v>11</v>
      </c>
      <c r="H37" s="71">
        <v>7</v>
      </c>
      <c r="I37" s="71">
        <v>59</v>
      </c>
      <c r="J37" s="72"/>
      <c r="K37" s="71"/>
      <c r="L37" s="71"/>
      <c r="M37" s="71"/>
      <c r="N37" s="71"/>
      <c r="O37" s="71"/>
      <c r="P37" s="73"/>
      <c r="Q37" s="71"/>
      <c r="R37" s="71"/>
      <c r="S37" s="71"/>
      <c r="T37" s="71"/>
      <c r="U37" s="71"/>
      <c r="V37" s="71"/>
      <c r="W37" s="71"/>
      <c r="X37" s="71"/>
      <c r="Y37" s="254"/>
    </row>
    <row r="38" spans="1:25" x14ac:dyDescent="0.5">
      <c r="A38" s="71">
        <v>15</v>
      </c>
      <c r="B38" s="71" t="s">
        <v>123</v>
      </c>
      <c r="C38" s="71">
        <v>39873</v>
      </c>
      <c r="D38" s="71">
        <v>379</v>
      </c>
      <c r="E38" s="71">
        <v>3398</v>
      </c>
      <c r="F38" s="71" t="s">
        <v>308</v>
      </c>
      <c r="G38" s="71">
        <v>11</v>
      </c>
      <c r="H38" s="71">
        <v>2</v>
      </c>
      <c r="I38" s="71">
        <v>59</v>
      </c>
      <c r="J38" s="72"/>
      <c r="K38" s="71"/>
      <c r="L38" s="71"/>
      <c r="M38" s="71"/>
      <c r="N38" s="71"/>
      <c r="O38" s="71">
        <v>15</v>
      </c>
      <c r="P38" s="73" t="s">
        <v>647</v>
      </c>
      <c r="Q38" s="71"/>
      <c r="R38" s="71"/>
      <c r="S38" s="71"/>
      <c r="T38" s="71"/>
      <c r="U38" s="71"/>
      <c r="V38" s="71"/>
      <c r="W38" s="71"/>
      <c r="X38" s="71"/>
      <c r="Y38" s="254" t="s">
        <v>355</v>
      </c>
    </row>
    <row r="39" spans="1:25" x14ac:dyDescent="0.5">
      <c r="A39" s="71">
        <v>16</v>
      </c>
      <c r="B39" s="71" t="s">
        <v>123</v>
      </c>
      <c r="C39" s="71">
        <v>27146</v>
      </c>
      <c r="D39" s="71">
        <v>65</v>
      </c>
      <c r="E39" s="71">
        <v>890</v>
      </c>
      <c r="F39" s="71" t="s">
        <v>308</v>
      </c>
      <c r="G39" s="71">
        <v>21</v>
      </c>
      <c r="H39" s="71">
        <v>3</v>
      </c>
      <c r="I39" s="71">
        <v>56</v>
      </c>
      <c r="J39" s="72"/>
      <c r="K39" s="71"/>
      <c r="L39" s="71"/>
      <c r="M39" s="71"/>
      <c r="N39" s="71"/>
      <c r="O39" s="71">
        <v>16</v>
      </c>
      <c r="P39" s="73" t="s">
        <v>648</v>
      </c>
      <c r="Q39" s="71"/>
      <c r="R39" s="71"/>
      <c r="S39" s="71"/>
      <c r="T39" s="71"/>
      <c r="U39" s="71"/>
      <c r="V39" s="71"/>
      <c r="W39" s="71"/>
      <c r="X39" s="71"/>
      <c r="Y39" s="254" t="s">
        <v>360</v>
      </c>
    </row>
    <row r="40" spans="1:25" x14ac:dyDescent="0.5">
      <c r="A40" s="71"/>
      <c r="B40" s="71" t="s">
        <v>123</v>
      </c>
      <c r="C40" s="71">
        <v>21934</v>
      </c>
      <c r="D40" s="71">
        <v>20</v>
      </c>
      <c r="E40" s="71">
        <v>1864</v>
      </c>
      <c r="F40" s="71" t="s">
        <v>308</v>
      </c>
      <c r="G40" s="71">
        <v>16</v>
      </c>
      <c r="H40" s="71">
        <v>6</v>
      </c>
      <c r="I40" s="71">
        <v>58</v>
      </c>
      <c r="J40" s="72"/>
      <c r="K40" s="71"/>
      <c r="L40" s="71"/>
      <c r="M40" s="71"/>
      <c r="N40" s="71"/>
      <c r="O40" s="71"/>
      <c r="P40" s="73"/>
      <c r="Q40" s="71"/>
      <c r="R40" s="71"/>
      <c r="S40" s="71"/>
      <c r="T40" s="71"/>
      <c r="U40" s="71"/>
      <c r="V40" s="71"/>
      <c r="W40" s="71"/>
      <c r="X40" s="71"/>
      <c r="Y40" s="254"/>
    </row>
    <row r="41" spans="1:25" x14ac:dyDescent="0.5">
      <c r="A41" s="71"/>
      <c r="B41" s="71" t="s">
        <v>123</v>
      </c>
      <c r="C41" s="71">
        <v>25192</v>
      </c>
      <c r="D41" s="71">
        <v>66</v>
      </c>
      <c r="E41" s="71">
        <v>712</v>
      </c>
      <c r="F41" s="71" t="s">
        <v>308</v>
      </c>
      <c r="G41" s="71">
        <v>0</v>
      </c>
      <c r="H41" s="71">
        <v>0</v>
      </c>
      <c r="I41" s="71">
        <v>63</v>
      </c>
      <c r="J41" s="72"/>
      <c r="K41" s="71"/>
      <c r="L41" s="74"/>
      <c r="M41" s="71"/>
      <c r="N41" s="71"/>
      <c r="O41" s="71"/>
      <c r="P41" s="73"/>
      <c r="Q41" s="71"/>
      <c r="R41" s="71"/>
      <c r="S41" s="71"/>
      <c r="T41" s="71"/>
      <c r="U41" s="71"/>
      <c r="V41" s="71"/>
      <c r="W41" s="71"/>
      <c r="X41" s="71"/>
      <c r="Y41" s="254"/>
    </row>
    <row r="42" spans="1:25" x14ac:dyDescent="0.5">
      <c r="A42" s="71">
        <v>17</v>
      </c>
      <c r="B42" s="108" t="s">
        <v>123</v>
      </c>
      <c r="C42" s="108">
        <v>7319</v>
      </c>
      <c r="D42" s="108">
        <v>34</v>
      </c>
      <c r="E42" s="108">
        <v>333</v>
      </c>
      <c r="F42" s="108" t="s">
        <v>308</v>
      </c>
      <c r="G42" s="108">
        <v>0</v>
      </c>
      <c r="H42" s="108">
        <v>1</v>
      </c>
      <c r="I42" s="108">
        <v>86</v>
      </c>
      <c r="J42" s="260"/>
      <c r="K42" s="108"/>
      <c r="L42" s="108"/>
      <c r="M42" s="108"/>
      <c r="N42" s="108"/>
      <c r="O42" s="108">
        <v>17</v>
      </c>
      <c r="P42" s="261" t="s">
        <v>649</v>
      </c>
      <c r="Q42" s="108"/>
      <c r="R42" s="108"/>
      <c r="S42" s="108"/>
      <c r="T42" s="108"/>
      <c r="U42" s="108"/>
      <c r="V42" s="108"/>
      <c r="W42" s="108"/>
      <c r="X42" s="108"/>
      <c r="Y42" s="262" t="s">
        <v>363</v>
      </c>
    </row>
    <row r="43" spans="1:25" x14ac:dyDescent="0.5">
      <c r="A43" s="71"/>
      <c r="B43" s="108" t="s">
        <v>123</v>
      </c>
      <c r="C43" s="108">
        <v>21448</v>
      </c>
      <c r="D43" s="108">
        <v>36</v>
      </c>
      <c r="E43" s="108">
        <v>1878</v>
      </c>
      <c r="F43" s="108" t="s">
        <v>308</v>
      </c>
      <c r="G43" s="108">
        <v>15</v>
      </c>
      <c r="H43" s="108">
        <v>3</v>
      </c>
      <c r="I43" s="108">
        <v>20</v>
      </c>
      <c r="J43" s="260"/>
      <c r="K43" s="108"/>
      <c r="L43" s="108"/>
      <c r="M43" s="108"/>
      <c r="N43" s="108"/>
      <c r="O43" s="108"/>
      <c r="P43" s="261"/>
      <c r="Q43" s="108"/>
      <c r="R43" s="108"/>
      <c r="S43" s="108"/>
      <c r="T43" s="108"/>
      <c r="U43" s="108"/>
      <c r="V43" s="108"/>
      <c r="W43" s="108"/>
      <c r="X43" s="108"/>
      <c r="Y43" s="262"/>
    </row>
    <row r="44" spans="1:25" x14ac:dyDescent="0.5">
      <c r="A44" s="71"/>
      <c r="B44" s="108" t="s">
        <v>128</v>
      </c>
      <c r="C44" s="108"/>
      <c r="D44" s="108"/>
      <c r="E44" s="108">
        <v>1793</v>
      </c>
      <c r="F44" s="108" t="s">
        <v>308</v>
      </c>
      <c r="G44" s="108">
        <v>0</v>
      </c>
      <c r="H44" s="108">
        <v>1</v>
      </c>
      <c r="I44" s="108">
        <v>81</v>
      </c>
      <c r="J44" s="260"/>
      <c r="K44" s="108"/>
      <c r="L44" s="108"/>
      <c r="M44" s="108"/>
      <c r="N44" s="108"/>
      <c r="O44" s="108"/>
      <c r="P44" s="261"/>
      <c r="Q44" s="108">
        <v>100</v>
      </c>
      <c r="R44" s="108"/>
      <c r="S44" s="276" t="s">
        <v>1150</v>
      </c>
      <c r="T44" s="108"/>
      <c r="U44" s="108" t="s">
        <v>1151</v>
      </c>
      <c r="V44" s="108"/>
      <c r="W44" s="108"/>
      <c r="X44" s="108"/>
      <c r="Y44" s="262" t="s">
        <v>1149</v>
      </c>
    </row>
    <row r="45" spans="1:25" x14ac:dyDescent="0.5">
      <c r="A45" s="71">
        <v>18</v>
      </c>
      <c r="B45" s="71" t="s">
        <v>123</v>
      </c>
      <c r="C45" s="71">
        <v>27258</v>
      </c>
      <c r="D45" s="71">
        <v>70</v>
      </c>
      <c r="E45" s="71">
        <v>942</v>
      </c>
      <c r="F45" s="71" t="s">
        <v>308</v>
      </c>
      <c r="G45" s="71">
        <v>52</v>
      </c>
      <c r="H45" s="71">
        <v>1</v>
      </c>
      <c r="I45" s="71">
        <v>0</v>
      </c>
      <c r="J45" s="72"/>
      <c r="K45" s="71"/>
      <c r="L45" s="71"/>
      <c r="M45" s="71"/>
      <c r="N45" s="71"/>
      <c r="O45" s="71">
        <v>18</v>
      </c>
      <c r="P45" s="73" t="s">
        <v>649</v>
      </c>
      <c r="Q45" s="71"/>
      <c r="R45" s="71"/>
      <c r="S45" s="71"/>
      <c r="T45" s="71"/>
      <c r="U45" s="71"/>
      <c r="V45" s="71"/>
      <c r="W45" s="71"/>
      <c r="X45" s="71"/>
      <c r="Y45" s="254" t="s">
        <v>358</v>
      </c>
    </row>
    <row r="46" spans="1:25" x14ac:dyDescent="0.5">
      <c r="A46" s="71">
        <v>19</v>
      </c>
      <c r="B46" s="71" t="s">
        <v>123</v>
      </c>
      <c r="C46" s="71">
        <v>83425</v>
      </c>
      <c r="D46" s="71">
        <v>478</v>
      </c>
      <c r="E46" s="71">
        <v>9064</v>
      </c>
      <c r="F46" s="71" t="s">
        <v>308</v>
      </c>
      <c r="G46" s="71">
        <v>7</v>
      </c>
      <c r="H46" s="71">
        <v>3</v>
      </c>
      <c r="I46" s="71">
        <v>4</v>
      </c>
      <c r="J46" s="72"/>
      <c r="K46" s="71"/>
      <c r="L46" s="71"/>
      <c r="M46" s="71"/>
      <c r="N46" s="71"/>
      <c r="O46" s="71">
        <v>19</v>
      </c>
      <c r="P46" s="73" t="s">
        <v>650</v>
      </c>
      <c r="Q46" s="71"/>
      <c r="R46" s="71"/>
      <c r="S46" s="71"/>
      <c r="T46" s="71"/>
      <c r="U46" s="71"/>
      <c r="V46" s="71"/>
      <c r="W46" s="71"/>
      <c r="X46" s="71"/>
      <c r="Y46" s="254" t="s">
        <v>365</v>
      </c>
    </row>
    <row r="47" spans="1:25" x14ac:dyDescent="0.5">
      <c r="A47" s="71"/>
      <c r="B47" s="71" t="s">
        <v>123</v>
      </c>
      <c r="C47" s="71">
        <v>39992</v>
      </c>
      <c r="D47" s="71">
        <v>400</v>
      </c>
      <c r="E47" s="71">
        <v>3513</v>
      </c>
      <c r="F47" s="71" t="s">
        <v>308</v>
      </c>
      <c r="G47" s="71">
        <v>6</v>
      </c>
      <c r="H47" s="71">
        <v>0</v>
      </c>
      <c r="I47" s="71">
        <v>81</v>
      </c>
      <c r="J47" s="72"/>
      <c r="K47" s="71"/>
      <c r="L47" s="71"/>
      <c r="M47" s="71"/>
      <c r="N47" s="71"/>
      <c r="O47" s="71"/>
      <c r="P47" s="73"/>
      <c r="Q47" s="71"/>
      <c r="R47" s="71"/>
      <c r="S47" s="71"/>
      <c r="T47" s="71"/>
      <c r="U47" s="71"/>
      <c r="V47" s="71"/>
      <c r="W47" s="71"/>
      <c r="X47" s="71"/>
      <c r="Y47" s="254"/>
    </row>
    <row r="48" spans="1:25" x14ac:dyDescent="0.5">
      <c r="A48" s="71"/>
      <c r="B48" s="71" t="s">
        <v>123</v>
      </c>
      <c r="C48" s="71">
        <v>34738</v>
      </c>
      <c r="D48" s="71">
        <v>228</v>
      </c>
      <c r="E48" s="71">
        <v>2339</v>
      </c>
      <c r="F48" s="71" t="s">
        <v>308</v>
      </c>
      <c r="G48" s="71">
        <v>36</v>
      </c>
      <c r="H48" s="71">
        <v>0</v>
      </c>
      <c r="I48" s="71">
        <v>15</v>
      </c>
      <c r="J48" s="72"/>
      <c r="K48" s="71"/>
      <c r="L48" s="71"/>
      <c r="M48" s="71"/>
      <c r="N48" s="71"/>
      <c r="O48" s="71"/>
      <c r="P48" s="73"/>
      <c r="Q48" s="71"/>
      <c r="R48" s="71"/>
      <c r="S48" s="71"/>
      <c r="T48" s="71"/>
      <c r="U48" s="71"/>
      <c r="V48" s="71"/>
      <c r="W48" s="71"/>
      <c r="X48" s="71"/>
      <c r="Y48" s="254"/>
    </row>
    <row r="49" spans="1:26" x14ac:dyDescent="0.5">
      <c r="A49" s="71">
        <v>20</v>
      </c>
      <c r="B49" s="71" t="s">
        <v>123</v>
      </c>
      <c r="C49" s="71">
        <v>19746</v>
      </c>
      <c r="D49" s="71">
        <v>285</v>
      </c>
      <c r="E49" s="71">
        <v>2566</v>
      </c>
      <c r="F49" s="71" t="s">
        <v>308</v>
      </c>
      <c r="G49" s="71">
        <v>13</v>
      </c>
      <c r="H49" s="71">
        <v>0</v>
      </c>
      <c r="I49" s="71">
        <v>99</v>
      </c>
      <c r="J49" s="72"/>
      <c r="K49" s="71"/>
      <c r="L49" s="71"/>
      <c r="M49" s="71"/>
      <c r="N49" s="71"/>
      <c r="O49" s="71">
        <v>20</v>
      </c>
      <c r="P49" s="73" t="s">
        <v>651</v>
      </c>
      <c r="Q49" s="71"/>
      <c r="R49" s="71"/>
      <c r="S49" s="71"/>
      <c r="T49" s="71"/>
      <c r="U49" s="71"/>
      <c r="V49" s="71"/>
      <c r="W49" s="71"/>
      <c r="X49" s="71"/>
      <c r="Y49" s="254" t="s">
        <v>369</v>
      </c>
      <c r="Z49" s="9" t="s">
        <v>652</v>
      </c>
    </row>
    <row r="50" spans="1:26" x14ac:dyDescent="0.5">
      <c r="A50" s="71"/>
      <c r="B50" s="71" t="s">
        <v>123</v>
      </c>
      <c r="C50" s="71">
        <v>19744</v>
      </c>
      <c r="D50" s="71">
        <v>286</v>
      </c>
      <c r="E50" s="71">
        <v>2567</v>
      </c>
      <c r="F50" s="71" t="s">
        <v>308</v>
      </c>
      <c r="G50" s="71">
        <v>7</v>
      </c>
      <c r="H50" s="71">
        <v>3</v>
      </c>
      <c r="I50" s="71">
        <v>14</v>
      </c>
      <c r="J50" s="72"/>
      <c r="K50" s="71"/>
      <c r="L50" s="71"/>
      <c r="M50" s="71"/>
      <c r="N50" s="71"/>
      <c r="O50" s="71"/>
      <c r="P50" s="73"/>
      <c r="Q50" s="71"/>
      <c r="R50" s="71"/>
      <c r="S50" s="71"/>
      <c r="T50" s="71"/>
      <c r="U50" s="71"/>
      <c r="V50" s="71"/>
      <c r="W50" s="71"/>
      <c r="X50" s="71"/>
      <c r="Y50" s="254"/>
    </row>
    <row r="51" spans="1:26" x14ac:dyDescent="0.5">
      <c r="A51" s="71">
        <v>21</v>
      </c>
      <c r="B51" s="71" t="s">
        <v>123</v>
      </c>
      <c r="C51" s="71">
        <v>33850</v>
      </c>
      <c r="D51" s="71">
        <v>279</v>
      </c>
      <c r="E51" s="71">
        <v>2553</v>
      </c>
      <c r="F51" s="71" t="s">
        <v>308</v>
      </c>
      <c r="G51" s="71">
        <v>9</v>
      </c>
      <c r="H51" s="71">
        <v>2</v>
      </c>
      <c r="I51" s="71">
        <v>56</v>
      </c>
      <c r="J51" s="72"/>
      <c r="K51" s="71"/>
      <c r="L51" s="71"/>
      <c r="M51" s="71"/>
      <c r="N51" s="71"/>
      <c r="O51" s="71">
        <v>21</v>
      </c>
      <c r="P51" s="73" t="s">
        <v>653</v>
      </c>
      <c r="Q51" s="71"/>
      <c r="R51" s="71"/>
      <c r="S51" s="71"/>
      <c r="T51" s="71"/>
      <c r="U51" s="71"/>
      <c r="V51" s="71"/>
      <c r="W51" s="71"/>
      <c r="X51" s="71"/>
      <c r="Y51" s="254" t="s">
        <v>371</v>
      </c>
    </row>
    <row r="52" spans="1:26" x14ac:dyDescent="0.5">
      <c r="A52" s="71">
        <v>22</v>
      </c>
      <c r="B52" s="71" t="s">
        <v>123</v>
      </c>
      <c r="C52" s="71">
        <v>35723</v>
      </c>
      <c r="D52" s="71">
        <v>199</v>
      </c>
      <c r="E52" s="71">
        <v>2324</v>
      </c>
      <c r="F52" s="71" t="s">
        <v>308</v>
      </c>
      <c r="G52" s="71">
        <v>7</v>
      </c>
      <c r="H52" s="71">
        <v>2</v>
      </c>
      <c r="I52" s="71">
        <v>70</v>
      </c>
      <c r="J52" s="72"/>
      <c r="K52" s="71"/>
      <c r="L52" s="71"/>
      <c r="M52" s="71"/>
      <c r="N52" s="71"/>
      <c r="O52" s="71">
        <v>21</v>
      </c>
      <c r="P52" s="73" t="s">
        <v>654</v>
      </c>
      <c r="Q52" s="71"/>
      <c r="R52" s="71"/>
      <c r="S52" s="71"/>
      <c r="T52" s="71"/>
      <c r="U52" s="71"/>
      <c r="V52" s="71"/>
      <c r="W52" s="71"/>
      <c r="X52" s="71"/>
      <c r="Y52" s="254" t="s">
        <v>374</v>
      </c>
    </row>
    <row r="53" spans="1:26" x14ac:dyDescent="0.5">
      <c r="A53" s="71"/>
      <c r="B53" s="71" t="s">
        <v>123</v>
      </c>
      <c r="C53" s="71">
        <v>34724</v>
      </c>
      <c r="D53" s="71">
        <v>200</v>
      </c>
      <c r="E53" s="71">
        <v>2325</v>
      </c>
      <c r="F53" s="71" t="s">
        <v>308</v>
      </c>
      <c r="G53" s="71">
        <v>8</v>
      </c>
      <c r="H53" s="71">
        <v>3</v>
      </c>
      <c r="I53" s="71">
        <v>65</v>
      </c>
      <c r="J53" s="72"/>
      <c r="K53" s="71"/>
      <c r="L53" s="71"/>
      <c r="M53" s="71"/>
      <c r="N53" s="71"/>
      <c r="O53" s="71"/>
      <c r="P53" s="73"/>
      <c r="Q53" s="71"/>
      <c r="R53" s="71"/>
      <c r="S53" s="71"/>
      <c r="T53" s="71"/>
      <c r="U53" s="71"/>
      <c r="V53" s="71"/>
      <c r="W53" s="71"/>
      <c r="X53" s="71"/>
      <c r="Y53" s="254"/>
    </row>
    <row r="54" spans="1:26" x14ac:dyDescent="0.5">
      <c r="A54" s="71"/>
      <c r="B54" s="71" t="s">
        <v>123</v>
      </c>
      <c r="C54" s="71">
        <v>17950</v>
      </c>
      <c r="D54" s="71">
        <v>290</v>
      </c>
      <c r="E54" s="71">
        <v>2691</v>
      </c>
      <c r="F54" s="71" t="s">
        <v>308</v>
      </c>
      <c r="G54" s="71">
        <v>17</v>
      </c>
      <c r="H54" s="71">
        <v>1</v>
      </c>
      <c r="I54" s="71">
        <v>41</v>
      </c>
      <c r="J54" s="72"/>
      <c r="K54" s="71"/>
      <c r="L54" s="71"/>
      <c r="M54" s="71"/>
      <c r="N54" s="71"/>
      <c r="O54" s="71"/>
      <c r="P54" s="73"/>
      <c r="Q54" s="71"/>
      <c r="R54" s="71"/>
      <c r="S54" s="71"/>
      <c r="T54" s="71"/>
      <c r="U54" s="71"/>
      <c r="V54" s="71"/>
      <c r="W54" s="71"/>
      <c r="X54" s="71"/>
      <c r="Y54" s="254"/>
    </row>
    <row r="55" spans="1:26" x14ac:dyDescent="0.5">
      <c r="A55" s="71">
        <v>23</v>
      </c>
      <c r="B55" s="71" t="s">
        <v>123</v>
      </c>
      <c r="C55" s="71">
        <v>47189</v>
      </c>
      <c r="D55" s="71">
        <v>136</v>
      </c>
      <c r="E55" s="71">
        <v>4725</v>
      </c>
      <c r="F55" s="71" t="s">
        <v>308</v>
      </c>
      <c r="G55" s="71">
        <v>10</v>
      </c>
      <c r="H55" s="71">
        <v>0</v>
      </c>
      <c r="I55" s="71">
        <v>0</v>
      </c>
      <c r="J55" s="72"/>
      <c r="K55" s="71"/>
      <c r="L55" s="71"/>
      <c r="M55" s="71"/>
      <c r="N55" s="71"/>
      <c r="O55" s="71">
        <v>22</v>
      </c>
      <c r="P55" s="73" t="s">
        <v>655</v>
      </c>
      <c r="Q55" s="71"/>
      <c r="R55" s="71"/>
      <c r="S55" s="71"/>
      <c r="T55" s="71"/>
      <c r="U55" s="71"/>
      <c r="V55" s="71"/>
      <c r="W55" s="71"/>
      <c r="X55" s="71"/>
      <c r="Y55" s="254" t="s">
        <v>376</v>
      </c>
    </row>
    <row r="56" spans="1:26" x14ac:dyDescent="0.5">
      <c r="A56" s="71">
        <v>24</v>
      </c>
      <c r="B56" s="71" t="s">
        <v>123</v>
      </c>
      <c r="C56" s="71">
        <v>27255</v>
      </c>
      <c r="D56" s="71">
        <v>939</v>
      </c>
      <c r="E56" s="71">
        <v>27255</v>
      </c>
      <c r="F56" s="71" t="s">
        <v>308</v>
      </c>
      <c r="G56" s="71">
        <v>13</v>
      </c>
      <c r="H56" s="71">
        <v>2</v>
      </c>
      <c r="I56" s="71">
        <v>69</v>
      </c>
      <c r="J56" s="72"/>
      <c r="K56" s="71"/>
      <c r="L56" s="71"/>
      <c r="M56" s="71"/>
      <c r="N56" s="71"/>
      <c r="O56" s="71">
        <v>24</v>
      </c>
      <c r="P56" s="73" t="s">
        <v>656</v>
      </c>
      <c r="Q56" s="71"/>
      <c r="R56" s="71"/>
      <c r="S56" s="71"/>
      <c r="T56" s="71"/>
      <c r="U56" s="71"/>
      <c r="V56" s="71"/>
      <c r="W56" s="71"/>
      <c r="X56" s="71"/>
      <c r="Y56" s="254" t="s">
        <v>378</v>
      </c>
    </row>
    <row r="57" spans="1:26" x14ac:dyDescent="0.5">
      <c r="A57" s="71">
        <v>25</v>
      </c>
      <c r="B57" s="71" t="s">
        <v>123</v>
      </c>
      <c r="C57" s="71">
        <v>19738</v>
      </c>
      <c r="D57" s="71">
        <v>344</v>
      </c>
      <c r="E57" s="71">
        <v>2716</v>
      </c>
      <c r="F57" s="71" t="s">
        <v>308</v>
      </c>
      <c r="G57" s="71">
        <v>13</v>
      </c>
      <c r="H57" s="71">
        <v>0</v>
      </c>
      <c r="I57" s="71">
        <v>14</v>
      </c>
      <c r="J57" s="72"/>
      <c r="K57" s="71"/>
      <c r="L57" s="71"/>
      <c r="M57" s="71"/>
      <c r="N57" s="71"/>
      <c r="O57" s="71">
        <v>25</v>
      </c>
      <c r="P57" s="73" t="s">
        <v>657</v>
      </c>
      <c r="Q57" s="71"/>
      <c r="R57" s="71"/>
      <c r="S57" s="71"/>
      <c r="T57" s="71"/>
      <c r="U57" s="71"/>
      <c r="V57" s="71"/>
      <c r="W57" s="71"/>
      <c r="X57" s="71"/>
      <c r="Y57" s="254" t="s">
        <v>379</v>
      </c>
    </row>
    <row r="58" spans="1:26" x14ac:dyDescent="0.5">
      <c r="A58" s="71">
        <v>26</v>
      </c>
      <c r="B58" s="71" t="s">
        <v>123</v>
      </c>
      <c r="C58" s="71">
        <v>17910</v>
      </c>
      <c r="D58" s="71">
        <v>29</v>
      </c>
      <c r="E58" s="71">
        <v>1397</v>
      </c>
      <c r="F58" s="71" t="s">
        <v>308</v>
      </c>
      <c r="G58" s="71">
        <v>12</v>
      </c>
      <c r="H58" s="71">
        <v>0</v>
      </c>
      <c r="I58" s="71">
        <v>40</v>
      </c>
      <c r="J58" s="72"/>
      <c r="K58" s="71"/>
      <c r="L58" s="71"/>
      <c r="M58" s="71"/>
      <c r="N58" s="71"/>
      <c r="O58" s="71">
        <v>26</v>
      </c>
      <c r="P58" s="73" t="s">
        <v>658</v>
      </c>
      <c r="Q58" s="71"/>
      <c r="R58" s="71"/>
      <c r="S58" s="71"/>
      <c r="T58" s="71"/>
      <c r="U58" s="71"/>
      <c r="V58" s="71"/>
      <c r="W58" s="71"/>
      <c r="X58" s="71"/>
      <c r="Y58" s="254" t="s">
        <v>383</v>
      </c>
    </row>
    <row r="59" spans="1:26" x14ac:dyDescent="0.5">
      <c r="A59" s="71">
        <v>27</v>
      </c>
      <c r="B59" s="146" t="s">
        <v>123</v>
      </c>
      <c r="C59" s="146">
        <v>17934</v>
      </c>
      <c r="D59" s="146">
        <v>55</v>
      </c>
      <c r="E59" s="146">
        <v>1421</v>
      </c>
      <c r="F59" s="146" t="s">
        <v>308</v>
      </c>
      <c r="G59" s="146">
        <v>23</v>
      </c>
      <c r="H59" s="146">
        <v>3</v>
      </c>
      <c r="I59" s="146">
        <v>90</v>
      </c>
      <c r="J59" s="260"/>
      <c r="K59" s="108"/>
      <c r="L59" s="108"/>
      <c r="M59" s="108"/>
      <c r="N59" s="108"/>
      <c r="O59" s="108">
        <v>27</v>
      </c>
      <c r="P59" s="261" t="s">
        <v>658</v>
      </c>
      <c r="Q59" s="108"/>
      <c r="R59" s="108"/>
      <c r="S59" s="108"/>
      <c r="T59" s="108"/>
      <c r="U59" s="108"/>
      <c r="V59" s="108"/>
      <c r="W59" s="108"/>
      <c r="X59" s="108"/>
      <c r="Y59" s="262" t="s">
        <v>385</v>
      </c>
    </row>
    <row r="60" spans="1:26" x14ac:dyDescent="0.5">
      <c r="A60" s="71"/>
      <c r="B60" s="146" t="s">
        <v>123</v>
      </c>
      <c r="C60" s="146">
        <v>34896</v>
      </c>
      <c r="D60" s="146">
        <v>249</v>
      </c>
      <c r="E60" s="146">
        <v>2399</v>
      </c>
      <c r="F60" s="146"/>
      <c r="G60" s="146">
        <v>12</v>
      </c>
      <c r="H60" s="146">
        <v>1</v>
      </c>
      <c r="I60" s="146">
        <v>63</v>
      </c>
      <c r="J60" s="260"/>
      <c r="K60" s="108"/>
      <c r="L60" s="108"/>
      <c r="M60" s="108"/>
      <c r="N60" s="108"/>
      <c r="O60" s="108"/>
      <c r="P60" s="261"/>
      <c r="Q60" s="108"/>
      <c r="R60" s="108"/>
      <c r="S60" s="108"/>
      <c r="T60" s="108"/>
      <c r="U60" s="108"/>
      <c r="V60" s="108"/>
      <c r="W60" s="108"/>
      <c r="X60" s="108"/>
      <c r="Y60" s="262"/>
    </row>
    <row r="61" spans="1:26" x14ac:dyDescent="0.5">
      <c r="A61" s="71"/>
      <c r="B61" s="146" t="s">
        <v>123</v>
      </c>
      <c r="C61" s="146">
        <v>34882</v>
      </c>
      <c r="D61" s="146">
        <v>231</v>
      </c>
      <c r="E61" s="146">
        <v>2364</v>
      </c>
      <c r="F61" s="146"/>
      <c r="G61" s="146">
        <v>11</v>
      </c>
      <c r="H61" s="146">
        <v>0</v>
      </c>
      <c r="I61" s="146">
        <v>63</v>
      </c>
      <c r="J61" s="260"/>
      <c r="K61" s="108"/>
      <c r="L61" s="108"/>
      <c r="M61" s="108"/>
      <c r="N61" s="108"/>
      <c r="O61" s="108"/>
      <c r="P61" s="261"/>
      <c r="Q61" s="108"/>
      <c r="R61" s="108"/>
      <c r="S61" s="108"/>
      <c r="T61" s="108"/>
      <c r="U61" s="108"/>
      <c r="V61" s="108"/>
      <c r="W61" s="108"/>
      <c r="X61" s="108"/>
      <c r="Y61" s="262"/>
    </row>
    <row r="62" spans="1:26" x14ac:dyDescent="0.5">
      <c r="A62" s="71"/>
      <c r="B62" s="146" t="s">
        <v>123</v>
      </c>
      <c r="C62" s="146">
        <v>21428</v>
      </c>
      <c r="D62" s="146">
        <v>12</v>
      </c>
      <c r="E62" s="146">
        <v>1858</v>
      </c>
      <c r="F62" s="146"/>
      <c r="G62" s="146">
        <v>39</v>
      </c>
      <c r="H62" s="146">
        <v>1</v>
      </c>
      <c r="I62" s="146">
        <v>50</v>
      </c>
      <c r="J62" s="72"/>
      <c r="K62" s="71"/>
      <c r="L62" s="71"/>
      <c r="M62" s="71"/>
      <c r="N62" s="71"/>
      <c r="O62" s="71"/>
      <c r="P62" s="73"/>
      <c r="Q62" s="71"/>
      <c r="R62" s="71"/>
      <c r="S62" s="71"/>
      <c r="T62" s="71"/>
      <c r="U62" s="71"/>
      <c r="V62" s="71"/>
      <c r="W62" s="71"/>
      <c r="X62" s="71"/>
      <c r="Y62" s="254"/>
    </row>
    <row r="63" spans="1:26" x14ac:dyDescent="0.5">
      <c r="A63" s="71"/>
      <c r="B63" s="146" t="s">
        <v>123</v>
      </c>
      <c r="C63" s="146">
        <v>13954</v>
      </c>
      <c r="D63" s="146">
        <v>138</v>
      </c>
      <c r="E63" s="146">
        <v>654</v>
      </c>
      <c r="F63" s="146"/>
      <c r="G63" s="146">
        <v>0</v>
      </c>
      <c r="H63" s="146">
        <v>1</v>
      </c>
      <c r="I63" s="146">
        <v>60</v>
      </c>
      <c r="J63" s="72"/>
      <c r="K63" s="71"/>
      <c r="L63" s="71"/>
      <c r="M63" s="71"/>
      <c r="N63" s="71"/>
      <c r="O63" s="71"/>
      <c r="P63" s="73"/>
      <c r="Q63" s="71"/>
      <c r="R63" s="71"/>
      <c r="S63" s="71"/>
      <c r="T63" s="71"/>
      <c r="U63" s="71"/>
      <c r="V63" s="71"/>
      <c r="W63" s="71"/>
      <c r="X63" s="71"/>
      <c r="Y63" s="254"/>
    </row>
    <row r="64" spans="1:26" x14ac:dyDescent="0.5">
      <c r="A64" s="71"/>
      <c r="B64" s="146" t="s">
        <v>123</v>
      </c>
      <c r="C64" s="146">
        <v>40697</v>
      </c>
      <c r="D64" s="146">
        <v>84</v>
      </c>
      <c r="E64" s="146">
        <v>3732</v>
      </c>
      <c r="F64" s="146"/>
      <c r="G64" s="146">
        <v>0</v>
      </c>
      <c r="H64" s="146">
        <v>0</v>
      </c>
      <c r="I64" s="146">
        <v>84</v>
      </c>
      <c r="J64" s="72"/>
      <c r="K64" s="71"/>
      <c r="L64" s="71"/>
      <c r="M64" s="71"/>
      <c r="N64" s="71"/>
      <c r="O64" s="71"/>
      <c r="P64" s="73"/>
      <c r="Q64" s="71"/>
      <c r="R64" s="71"/>
      <c r="S64" s="71"/>
      <c r="T64" s="71"/>
      <c r="U64" s="71"/>
      <c r="V64" s="71"/>
      <c r="W64" s="71"/>
      <c r="X64" s="71"/>
      <c r="Y64" s="254"/>
    </row>
    <row r="65" spans="1:26" x14ac:dyDescent="0.5">
      <c r="A65" s="71">
        <v>28</v>
      </c>
      <c r="B65" s="71" t="s">
        <v>123</v>
      </c>
      <c r="C65" s="71">
        <v>27256</v>
      </c>
      <c r="D65" s="71">
        <v>69</v>
      </c>
      <c r="E65" s="71">
        <v>940</v>
      </c>
      <c r="F65" s="71" t="s">
        <v>308</v>
      </c>
      <c r="G65" s="71">
        <v>21</v>
      </c>
      <c r="H65" s="71">
        <v>2</v>
      </c>
      <c r="I65" s="71">
        <v>35</v>
      </c>
      <c r="J65" s="72"/>
      <c r="K65" s="71"/>
      <c r="L65" s="71"/>
      <c r="M65" s="71"/>
      <c r="N65" s="71"/>
      <c r="O65" s="71">
        <v>28</v>
      </c>
      <c r="P65" s="73" t="s">
        <v>659</v>
      </c>
      <c r="Q65" s="71"/>
      <c r="R65" s="71"/>
      <c r="S65" s="71"/>
      <c r="T65" s="71"/>
      <c r="U65" s="71"/>
      <c r="V65" s="71"/>
      <c r="W65" s="71"/>
      <c r="X65" s="71"/>
      <c r="Y65" s="254" t="s">
        <v>386</v>
      </c>
      <c r="Z65" s="9" t="s">
        <v>1157</v>
      </c>
    </row>
    <row r="66" spans="1:26" x14ac:dyDescent="0.5">
      <c r="A66" s="71"/>
      <c r="B66" s="71" t="s">
        <v>123</v>
      </c>
      <c r="C66" s="71">
        <v>21746</v>
      </c>
      <c r="D66" s="71">
        <v>32</v>
      </c>
      <c r="E66" s="71">
        <v>1876</v>
      </c>
      <c r="F66" s="71" t="s">
        <v>308</v>
      </c>
      <c r="G66" s="71">
        <v>31</v>
      </c>
      <c r="H66" s="71">
        <v>3</v>
      </c>
      <c r="I66" s="71">
        <v>10</v>
      </c>
      <c r="J66" s="72"/>
      <c r="K66" s="71"/>
      <c r="L66" s="71"/>
      <c r="M66" s="71"/>
      <c r="N66" s="71"/>
      <c r="O66" s="71"/>
      <c r="P66" s="73"/>
      <c r="Q66" s="71"/>
      <c r="R66" s="71"/>
      <c r="S66" s="71"/>
      <c r="T66" s="71"/>
      <c r="U66" s="71"/>
      <c r="V66" s="71"/>
      <c r="W66" s="71"/>
      <c r="X66" s="71"/>
      <c r="Y66" s="254"/>
    </row>
    <row r="67" spans="1:26" x14ac:dyDescent="0.5">
      <c r="A67" s="71">
        <v>29</v>
      </c>
      <c r="B67" s="71" t="s">
        <v>123</v>
      </c>
      <c r="C67" s="71">
        <v>39909</v>
      </c>
      <c r="D67" s="71">
        <v>114</v>
      </c>
      <c r="E67" s="71">
        <v>3425</v>
      </c>
      <c r="F67" s="71" t="s">
        <v>308</v>
      </c>
      <c r="G67" s="71">
        <v>12</v>
      </c>
      <c r="H67" s="71">
        <v>3</v>
      </c>
      <c r="I67" s="71">
        <v>71</v>
      </c>
      <c r="J67" s="72"/>
      <c r="K67" s="71"/>
      <c r="L67" s="71"/>
      <c r="M67" s="71"/>
      <c r="N67" s="71"/>
      <c r="O67" s="71">
        <v>29</v>
      </c>
      <c r="P67" s="73" t="s">
        <v>308</v>
      </c>
      <c r="Q67" s="71"/>
      <c r="R67" s="71"/>
      <c r="S67" s="71"/>
      <c r="T67" s="71"/>
      <c r="U67" s="71"/>
      <c r="V67" s="71"/>
      <c r="W67" s="71"/>
      <c r="X67" s="71"/>
      <c r="Y67" s="254" t="s">
        <v>388</v>
      </c>
    </row>
    <row r="68" spans="1:26" x14ac:dyDescent="0.5">
      <c r="A68" s="71">
        <v>30</v>
      </c>
      <c r="B68" s="71" t="s">
        <v>123</v>
      </c>
      <c r="C68" s="71">
        <v>25225</v>
      </c>
      <c r="D68" s="71">
        <v>99</v>
      </c>
      <c r="E68" s="71">
        <v>737</v>
      </c>
      <c r="F68" s="71" t="s">
        <v>308</v>
      </c>
      <c r="G68" s="71">
        <v>13</v>
      </c>
      <c r="H68" s="71">
        <v>2</v>
      </c>
      <c r="I68" s="71">
        <v>20</v>
      </c>
      <c r="J68" s="72"/>
      <c r="K68" s="71"/>
      <c r="L68" s="71"/>
      <c r="M68" s="71"/>
      <c r="N68" s="71"/>
      <c r="O68" s="71">
        <v>30</v>
      </c>
      <c r="P68" s="73" t="s">
        <v>660</v>
      </c>
      <c r="Q68" s="71"/>
      <c r="R68" s="71"/>
      <c r="S68" s="71"/>
      <c r="T68" s="71"/>
      <c r="U68" s="71"/>
      <c r="V68" s="71"/>
      <c r="W68" s="71"/>
      <c r="X68" s="71"/>
      <c r="Y68" s="254" t="s">
        <v>389</v>
      </c>
    </row>
    <row r="69" spans="1:26" x14ac:dyDescent="0.5">
      <c r="A69" s="71"/>
      <c r="B69" s="71" t="s">
        <v>123</v>
      </c>
      <c r="C69" s="71">
        <v>41456</v>
      </c>
      <c r="D69" s="71">
        <v>88</v>
      </c>
      <c r="E69" s="71">
        <v>3759</v>
      </c>
      <c r="F69" s="71" t="s">
        <v>308</v>
      </c>
      <c r="G69" s="71">
        <v>9</v>
      </c>
      <c r="H69" s="71">
        <v>2</v>
      </c>
      <c r="I69" s="71">
        <v>47</v>
      </c>
      <c r="J69" s="72"/>
      <c r="K69" s="71"/>
      <c r="L69" s="71"/>
      <c r="M69" s="71"/>
      <c r="N69" s="71"/>
      <c r="O69" s="71"/>
      <c r="P69" s="73"/>
      <c r="Q69" s="71"/>
      <c r="R69" s="71"/>
      <c r="S69" s="71"/>
      <c r="T69" s="71"/>
      <c r="U69" s="71"/>
      <c r="V69" s="71"/>
      <c r="W69" s="71"/>
      <c r="X69" s="71"/>
      <c r="Y69" s="254"/>
    </row>
    <row r="70" spans="1:26" x14ac:dyDescent="0.5">
      <c r="A70" s="71">
        <v>31</v>
      </c>
      <c r="B70" s="71" t="s">
        <v>123</v>
      </c>
      <c r="C70" s="71">
        <v>41455</v>
      </c>
      <c r="D70" s="71">
        <v>87</v>
      </c>
      <c r="E70" s="71">
        <v>3758</v>
      </c>
      <c r="F70" s="71" t="s">
        <v>308</v>
      </c>
      <c r="G70" s="71">
        <v>0</v>
      </c>
      <c r="H70" s="71">
        <v>0</v>
      </c>
      <c r="I70" s="71">
        <v>79</v>
      </c>
      <c r="J70" s="72"/>
      <c r="K70" s="71"/>
      <c r="L70" s="71"/>
      <c r="M70" s="71"/>
      <c r="N70" s="71"/>
      <c r="O70" s="71">
        <v>31</v>
      </c>
      <c r="P70" s="73" t="s">
        <v>661</v>
      </c>
      <c r="Q70" s="71"/>
      <c r="R70" s="71"/>
      <c r="S70" s="71"/>
      <c r="T70" s="71"/>
      <c r="U70" s="71"/>
      <c r="V70" s="71"/>
      <c r="W70" s="71"/>
      <c r="X70" s="71"/>
      <c r="Y70" s="254" t="s">
        <v>391</v>
      </c>
    </row>
    <row r="71" spans="1:26" x14ac:dyDescent="0.5">
      <c r="A71" s="71"/>
      <c r="B71" s="71" t="s">
        <v>123</v>
      </c>
      <c r="C71" s="71">
        <v>41457</v>
      </c>
      <c r="D71" s="71">
        <v>89</v>
      </c>
      <c r="E71" s="71">
        <v>3760</v>
      </c>
      <c r="F71" s="71" t="s">
        <v>308</v>
      </c>
      <c r="G71" s="71">
        <v>9</v>
      </c>
      <c r="H71" s="71">
        <v>2</v>
      </c>
      <c r="I71" s="71">
        <v>47</v>
      </c>
      <c r="J71" s="72"/>
      <c r="K71" s="71"/>
      <c r="L71" s="71"/>
      <c r="M71" s="71"/>
      <c r="N71" s="71"/>
      <c r="O71" s="71"/>
      <c r="P71" s="73"/>
      <c r="Q71" s="71"/>
      <c r="R71" s="71"/>
      <c r="S71" s="71"/>
      <c r="T71" s="71"/>
      <c r="U71" s="71"/>
      <c r="V71" s="71"/>
      <c r="W71" s="71"/>
      <c r="X71" s="71"/>
      <c r="Y71" s="254"/>
    </row>
    <row r="72" spans="1:26" x14ac:dyDescent="0.5">
      <c r="A72" s="71"/>
      <c r="B72" s="71" t="s">
        <v>123</v>
      </c>
      <c r="C72" s="71">
        <v>44891</v>
      </c>
      <c r="D72" s="71">
        <v>555</v>
      </c>
      <c r="E72" s="71">
        <v>4233</v>
      </c>
      <c r="F72" s="71" t="s">
        <v>308</v>
      </c>
      <c r="G72" s="71">
        <v>4</v>
      </c>
      <c r="H72" s="71">
        <v>1</v>
      </c>
      <c r="I72" s="71">
        <v>52</v>
      </c>
      <c r="J72" s="72"/>
      <c r="K72" s="71"/>
      <c r="L72" s="71"/>
      <c r="M72" s="71"/>
      <c r="N72" s="71"/>
      <c r="O72" s="71"/>
      <c r="P72" s="73"/>
      <c r="Q72" s="71"/>
      <c r="R72" s="71"/>
      <c r="S72" s="71"/>
      <c r="T72" s="71"/>
      <c r="U72" s="71"/>
      <c r="V72" s="71"/>
      <c r="W72" s="71"/>
      <c r="X72" s="71"/>
      <c r="Y72" s="254"/>
    </row>
    <row r="73" spans="1:26" x14ac:dyDescent="0.5">
      <c r="A73" s="71">
        <v>32</v>
      </c>
      <c r="B73" s="71" t="s">
        <v>123</v>
      </c>
      <c r="C73" s="71">
        <v>27386</v>
      </c>
      <c r="D73" s="71">
        <v>14</v>
      </c>
      <c r="E73" s="71">
        <v>984</v>
      </c>
      <c r="F73" s="71" t="s">
        <v>308</v>
      </c>
      <c r="G73" s="71">
        <v>9</v>
      </c>
      <c r="H73" s="71">
        <v>2</v>
      </c>
      <c r="I73" s="71">
        <v>53</v>
      </c>
      <c r="J73" s="72"/>
      <c r="K73" s="71"/>
      <c r="L73" s="71"/>
      <c r="M73" s="71"/>
      <c r="N73" s="71"/>
      <c r="O73" s="71">
        <v>32</v>
      </c>
      <c r="P73" s="73" t="s">
        <v>662</v>
      </c>
      <c r="Q73" s="71"/>
      <c r="R73" s="71"/>
      <c r="S73" s="71"/>
      <c r="T73" s="71"/>
      <c r="U73" s="71"/>
      <c r="V73" s="71"/>
      <c r="W73" s="71"/>
      <c r="X73" s="71"/>
      <c r="Y73" s="254" t="s">
        <v>482</v>
      </c>
    </row>
    <row r="74" spans="1:26" x14ac:dyDescent="0.5">
      <c r="A74" s="71">
        <v>33</v>
      </c>
      <c r="B74" s="71" t="s">
        <v>123</v>
      </c>
      <c r="C74" s="71">
        <v>34955</v>
      </c>
      <c r="D74" s="71">
        <v>227</v>
      </c>
      <c r="E74" s="71">
        <v>2437</v>
      </c>
      <c r="F74" s="71" t="s">
        <v>308</v>
      </c>
      <c r="G74" s="71">
        <v>19</v>
      </c>
      <c r="H74" s="71">
        <v>1</v>
      </c>
      <c r="I74" s="71">
        <v>64</v>
      </c>
      <c r="J74" s="72"/>
      <c r="K74" s="71"/>
      <c r="L74" s="71"/>
      <c r="M74" s="71"/>
      <c r="N74" s="71"/>
      <c r="O74" s="71">
        <v>33</v>
      </c>
      <c r="P74" s="73" t="s">
        <v>660</v>
      </c>
      <c r="Q74" s="71"/>
      <c r="R74" s="71"/>
      <c r="S74" s="71"/>
      <c r="T74" s="71"/>
      <c r="U74" s="71"/>
      <c r="V74" s="71"/>
      <c r="W74" s="71"/>
      <c r="X74" s="71"/>
      <c r="Y74" s="254" t="s">
        <v>484</v>
      </c>
    </row>
    <row r="75" spans="1:26" x14ac:dyDescent="0.5">
      <c r="A75" s="71">
        <v>34</v>
      </c>
      <c r="B75" s="71" t="s">
        <v>123</v>
      </c>
      <c r="C75" s="71">
        <v>13627</v>
      </c>
      <c r="D75" s="71">
        <v>63</v>
      </c>
      <c r="E75" s="71">
        <v>573</v>
      </c>
      <c r="F75" s="71" t="s">
        <v>308</v>
      </c>
      <c r="G75" s="71">
        <v>0</v>
      </c>
      <c r="H75" s="71">
        <v>0</v>
      </c>
      <c r="I75" s="71">
        <v>32</v>
      </c>
      <c r="J75" s="72"/>
      <c r="K75" s="71"/>
      <c r="L75" s="71"/>
      <c r="M75" s="71"/>
      <c r="N75" s="71"/>
      <c r="O75" s="71">
        <v>34</v>
      </c>
      <c r="P75" s="73" t="s">
        <v>660</v>
      </c>
      <c r="Q75" s="71"/>
      <c r="R75" s="71"/>
      <c r="S75" s="71"/>
      <c r="T75" s="71"/>
      <c r="U75" s="71"/>
      <c r="V75" s="71"/>
      <c r="W75" s="71"/>
      <c r="X75" s="71"/>
      <c r="Y75" s="254" t="s">
        <v>485</v>
      </c>
    </row>
    <row r="76" spans="1:26" x14ac:dyDescent="0.5">
      <c r="A76" s="71"/>
      <c r="B76" s="71" t="s">
        <v>123</v>
      </c>
      <c r="C76" s="71">
        <v>7294</v>
      </c>
      <c r="D76" s="71">
        <v>19</v>
      </c>
      <c r="E76" s="71">
        <v>308</v>
      </c>
      <c r="F76" s="71" t="s">
        <v>308</v>
      </c>
      <c r="G76" s="71">
        <v>0</v>
      </c>
      <c r="H76" s="71">
        <v>0</v>
      </c>
      <c r="I76" s="71">
        <v>78</v>
      </c>
      <c r="J76" s="72"/>
      <c r="K76" s="71"/>
      <c r="L76" s="71"/>
      <c r="M76" s="71"/>
      <c r="N76" s="71"/>
      <c r="O76" s="71"/>
      <c r="P76" s="73"/>
      <c r="Q76" s="71"/>
      <c r="R76" s="71"/>
      <c r="S76" s="71"/>
      <c r="T76" s="71"/>
      <c r="U76" s="71"/>
      <c r="V76" s="71"/>
      <c r="W76" s="71"/>
      <c r="X76" s="71"/>
      <c r="Y76" s="254"/>
    </row>
    <row r="77" spans="1:26" x14ac:dyDescent="0.5">
      <c r="A77" s="71"/>
      <c r="B77" s="71" t="s">
        <v>123</v>
      </c>
      <c r="C77" s="71">
        <v>35267</v>
      </c>
      <c r="D77" s="71">
        <v>245</v>
      </c>
      <c r="E77" s="71">
        <v>2424</v>
      </c>
      <c r="F77" s="71" t="s">
        <v>308</v>
      </c>
      <c r="G77" s="71">
        <v>7</v>
      </c>
      <c r="H77" s="71">
        <v>1</v>
      </c>
      <c r="I77" s="71">
        <v>72</v>
      </c>
      <c r="J77" s="72"/>
      <c r="K77" s="71"/>
      <c r="L77" s="71"/>
      <c r="M77" s="71"/>
      <c r="N77" s="71"/>
      <c r="O77" s="71"/>
      <c r="P77" s="73"/>
      <c r="Q77" s="71"/>
      <c r="R77" s="71"/>
      <c r="S77" s="71"/>
      <c r="T77" s="71"/>
      <c r="U77" s="71"/>
      <c r="V77" s="71"/>
      <c r="W77" s="71"/>
      <c r="X77" s="71"/>
      <c r="Y77" s="254"/>
    </row>
    <row r="78" spans="1:26" x14ac:dyDescent="0.5">
      <c r="A78" s="71"/>
      <c r="B78" s="71" t="s">
        <v>123</v>
      </c>
      <c r="C78" s="71">
        <v>28313</v>
      </c>
      <c r="D78" s="71">
        <v>72</v>
      </c>
      <c r="E78" s="71">
        <v>2090</v>
      </c>
      <c r="F78" s="71" t="s">
        <v>308</v>
      </c>
      <c r="G78" s="71">
        <v>0</v>
      </c>
      <c r="H78" s="71">
        <v>0</v>
      </c>
      <c r="I78" s="71">
        <v>41</v>
      </c>
      <c r="J78" s="72"/>
      <c r="K78" s="71"/>
      <c r="L78" s="71"/>
      <c r="M78" s="71"/>
      <c r="N78" s="71"/>
      <c r="O78" s="71"/>
      <c r="P78" s="73"/>
      <c r="Q78" s="71"/>
      <c r="R78" s="71"/>
      <c r="S78" s="71"/>
      <c r="T78" s="71"/>
      <c r="U78" s="71"/>
      <c r="V78" s="71"/>
      <c r="W78" s="71"/>
      <c r="X78" s="71"/>
      <c r="Y78" s="254"/>
    </row>
    <row r="79" spans="1:26" x14ac:dyDescent="0.5">
      <c r="A79" s="71"/>
      <c r="B79" s="71" t="s">
        <v>123</v>
      </c>
      <c r="C79" s="71">
        <v>27385</v>
      </c>
      <c r="D79" s="71">
        <v>13</v>
      </c>
      <c r="E79" s="71">
        <v>983</v>
      </c>
      <c r="F79" s="71" t="s">
        <v>308</v>
      </c>
      <c r="G79" s="71">
        <v>24</v>
      </c>
      <c r="H79" s="71">
        <v>0</v>
      </c>
      <c r="I79" s="71">
        <v>20</v>
      </c>
      <c r="J79" s="72"/>
      <c r="K79" s="71"/>
      <c r="L79" s="71"/>
      <c r="M79" s="71"/>
      <c r="N79" s="71"/>
      <c r="O79" s="71"/>
      <c r="P79" s="73"/>
      <c r="Q79" s="71"/>
      <c r="R79" s="71"/>
      <c r="S79" s="71"/>
      <c r="T79" s="71"/>
      <c r="U79" s="71"/>
      <c r="V79" s="71"/>
      <c r="W79" s="71"/>
      <c r="X79" s="71"/>
      <c r="Y79" s="254"/>
    </row>
    <row r="80" spans="1:26" x14ac:dyDescent="0.5">
      <c r="A80" s="71">
        <v>35</v>
      </c>
      <c r="B80" s="71" t="s">
        <v>123</v>
      </c>
      <c r="C80" s="71">
        <v>13180</v>
      </c>
      <c r="D80" s="71">
        <v>172</v>
      </c>
      <c r="E80" s="71">
        <v>544</v>
      </c>
      <c r="F80" s="71" t="s">
        <v>308</v>
      </c>
      <c r="G80" s="71">
        <v>18</v>
      </c>
      <c r="H80" s="71">
        <v>2</v>
      </c>
      <c r="I80" s="71">
        <v>26</v>
      </c>
      <c r="J80" s="72"/>
      <c r="K80" s="71"/>
      <c r="L80" s="71"/>
      <c r="M80" s="71"/>
      <c r="N80" s="71"/>
      <c r="O80" s="71">
        <v>35</v>
      </c>
      <c r="P80" s="73" t="s">
        <v>663</v>
      </c>
      <c r="Q80" s="71"/>
      <c r="R80" s="71"/>
      <c r="S80" s="71"/>
      <c r="T80" s="71"/>
      <c r="U80" s="71"/>
      <c r="V80" s="71"/>
      <c r="W80" s="71"/>
      <c r="X80" s="71"/>
      <c r="Y80" s="254" t="s">
        <v>487</v>
      </c>
    </row>
    <row r="81" spans="1:26" x14ac:dyDescent="0.5">
      <c r="A81" s="71"/>
      <c r="B81" s="71" t="s">
        <v>123</v>
      </c>
      <c r="C81" s="71">
        <v>7321</v>
      </c>
      <c r="D81" s="71">
        <v>45</v>
      </c>
      <c r="E81" s="71">
        <v>335</v>
      </c>
      <c r="F81" s="71" t="s">
        <v>308</v>
      </c>
      <c r="G81" s="71">
        <v>0</v>
      </c>
      <c r="H81" s="71">
        <v>0</v>
      </c>
      <c r="I81" s="71">
        <v>75</v>
      </c>
      <c r="J81" s="72"/>
      <c r="K81" s="71"/>
      <c r="L81" s="71"/>
      <c r="M81" s="71"/>
      <c r="N81" s="71"/>
      <c r="O81" s="71"/>
      <c r="P81" s="73"/>
      <c r="Q81" s="71"/>
      <c r="R81" s="71"/>
      <c r="S81" s="71"/>
      <c r="T81" s="71"/>
      <c r="U81" s="71"/>
      <c r="V81" s="71"/>
      <c r="W81" s="71"/>
      <c r="X81" s="71"/>
      <c r="Y81" s="254"/>
    </row>
    <row r="82" spans="1:26" x14ac:dyDescent="0.5">
      <c r="A82" s="71"/>
      <c r="B82" s="71" t="s">
        <v>123</v>
      </c>
      <c r="C82" s="71">
        <v>39889</v>
      </c>
      <c r="D82" s="71">
        <v>143</v>
      </c>
      <c r="E82" s="71">
        <v>3405</v>
      </c>
      <c r="F82" s="71" t="s">
        <v>308</v>
      </c>
      <c r="G82" s="71">
        <v>1</v>
      </c>
      <c r="H82" s="71">
        <v>2</v>
      </c>
      <c r="I82" s="71">
        <v>76</v>
      </c>
      <c r="J82" s="72"/>
      <c r="K82" s="71"/>
      <c r="L82" s="71"/>
      <c r="M82" s="71"/>
      <c r="N82" s="71"/>
      <c r="O82" s="71"/>
      <c r="P82" s="73"/>
      <c r="Q82" s="71"/>
      <c r="R82" s="71"/>
      <c r="S82" s="71"/>
      <c r="T82" s="71"/>
      <c r="U82" s="71"/>
      <c r="V82" s="71"/>
      <c r="W82" s="71"/>
      <c r="X82" s="71"/>
      <c r="Y82" s="254"/>
    </row>
    <row r="83" spans="1:26" x14ac:dyDescent="0.5">
      <c r="A83" s="71"/>
      <c r="B83" s="71" t="s">
        <v>123</v>
      </c>
      <c r="C83" s="71">
        <v>33718</v>
      </c>
      <c r="D83" s="71">
        <v>204</v>
      </c>
      <c r="E83" s="71">
        <v>2200</v>
      </c>
      <c r="F83" s="71" t="s">
        <v>308</v>
      </c>
      <c r="G83" s="71">
        <v>0</v>
      </c>
      <c r="H83" s="71">
        <v>1</v>
      </c>
      <c r="I83" s="71">
        <v>5</v>
      </c>
      <c r="J83" s="72"/>
      <c r="K83" s="71"/>
      <c r="L83" s="71"/>
      <c r="M83" s="71"/>
      <c r="N83" s="71"/>
      <c r="O83" s="71"/>
      <c r="P83" s="73"/>
      <c r="Q83" s="71"/>
      <c r="R83" s="71"/>
      <c r="S83" s="71"/>
      <c r="T83" s="71"/>
      <c r="U83" s="71"/>
      <c r="V83" s="71"/>
      <c r="W83" s="71"/>
      <c r="X83" s="71"/>
      <c r="Y83" s="254"/>
    </row>
    <row r="84" spans="1:26" x14ac:dyDescent="0.5">
      <c r="A84" s="71"/>
      <c r="B84" s="71" t="s">
        <v>123</v>
      </c>
      <c r="C84" s="71">
        <v>19756</v>
      </c>
      <c r="D84" s="71">
        <v>6</v>
      </c>
      <c r="E84" s="71">
        <v>1790</v>
      </c>
      <c r="F84" s="71" t="s">
        <v>308</v>
      </c>
      <c r="G84" s="71">
        <v>5</v>
      </c>
      <c r="H84" s="71">
        <v>2</v>
      </c>
      <c r="I84" s="71">
        <v>37</v>
      </c>
      <c r="J84" s="72"/>
      <c r="K84" s="71"/>
      <c r="L84" s="71"/>
      <c r="M84" s="71"/>
      <c r="N84" s="71"/>
      <c r="O84" s="71"/>
      <c r="P84" s="73"/>
      <c r="Q84" s="71"/>
      <c r="R84" s="71"/>
      <c r="S84" s="71"/>
      <c r="T84" s="71"/>
      <c r="U84" s="71"/>
      <c r="V84" s="71"/>
      <c r="W84" s="71"/>
      <c r="X84" s="71"/>
      <c r="Y84" s="254"/>
    </row>
    <row r="85" spans="1:26" x14ac:dyDescent="0.5">
      <c r="A85" s="71">
        <v>36</v>
      </c>
      <c r="B85" s="71" t="s">
        <v>123</v>
      </c>
      <c r="C85" s="71">
        <v>17915</v>
      </c>
      <c r="D85" s="71">
        <v>12</v>
      </c>
      <c r="E85" s="71">
        <v>1402</v>
      </c>
      <c r="F85" s="71" t="s">
        <v>308</v>
      </c>
      <c r="G85" s="71">
        <v>9</v>
      </c>
      <c r="H85" s="71">
        <v>3</v>
      </c>
      <c r="I85" s="71">
        <v>76</v>
      </c>
      <c r="J85" s="72"/>
      <c r="K85" s="71"/>
      <c r="L85" s="71"/>
      <c r="M85" s="71"/>
      <c r="N85" s="71"/>
      <c r="O85" s="71">
        <v>36</v>
      </c>
      <c r="P85" s="73" t="s">
        <v>664</v>
      </c>
      <c r="Q85" s="71"/>
      <c r="R85" s="71"/>
      <c r="S85" s="71"/>
      <c r="T85" s="71"/>
      <c r="U85" s="71"/>
      <c r="V85" s="71"/>
      <c r="W85" s="71"/>
      <c r="X85" s="71"/>
      <c r="Y85" s="254" t="s">
        <v>489</v>
      </c>
    </row>
    <row r="86" spans="1:26" x14ac:dyDescent="0.5">
      <c r="A86" s="71"/>
      <c r="B86" s="71" t="s">
        <v>123</v>
      </c>
      <c r="C86" s="71">
        <v>33719</v>
      </c>
      <c r="D86" s="71">
        <v>205</v>
      </c>
      <c r="E86" s="71">
        <v>2201</v>
      </c>
      <c r="F86" s="71" t="s">
        <v>308</v>
      </c>
      <c r="G86" s="71">
        <v>0</v>
      </c>
      <c r="H86" s="71">
        <v>1</v>
      </c>
      <c r="I86" s="71">
        <v>55</v>
      </c>
      <c r="J86" s="72"/>
      <c r="K86" s="71"/>
      <c r="L86" s="71"/>
      <c r="M86" s="71"/>
      <c r="N86" s="71"/>
      <c r="O86" s="71"/>
      <c r="P86" s="73"/>
      <c r="Q86" s="71"/>
      <c r="R86" s="71"/>
      <c r="S86" s="71"/>
      <c r="T86" s="71"/>
      <c r="U86" s="71"/>
      <c r="V86" s="71"/>
      <c r="W86" s="71"/>
      <c r="X86" s="71"/>
      <c r="Y86" s="254"/>
    </row>
    <row r="87" spans="1:26" x14ac:dyDescent="0.5">
      <c r="A87" s="71">
        <v>37</v>
      </c>
      <c r="B87" s="71" t="s">
        <v>123</v>
      </c>
      <c r="C87" s="71">
        <v>34893</v>
      </c>
      <c r="D87" s="71">
        <v>246</v>
      </c>
      <c r="E87" s="71">
        <v>2396</v>
      </c>
      <c r="F87" s="71" t="s">
        <v>308</v>
      </c>
      <c r="G87" s="71">
        <v>3</v>
      </c>
      <c r="H87" s="71">
        <v>3</v>
      </c>
      <c r="I87" s="71">
        <v>54</v>
      </c>
      <c r="J87" s="72"/>
      <c r="K87" s="71"/>
      <c r="L87" s="71"/>
      <c r="M87" s="71"/>
      <c r="N87" s="71"/>
      <c r="O87" s="71">
        <v>37</v>
      </c>
      <c r="P87" s="73" t="s">
        <v>665</v>
      </c>
      <c r="Q87" s="71"/>
      <c r="R87" s="71"/>
      <c r="S87" s="71"/>
      <c r="T87" s="71"/>
      <c r="U87" s="71"/>
      <c r="V87" s="71"/>
      <c r="W87" s="71"/>
      <c r="X87" s="71"/>
      <c r="Y87" s="254" t="s">
        <v>493</v>
      </c>
    </row>
    <row r="88" spans="1:26" x14ac:dyDescent="0.5">
      <c r="A88" s="71"/>
      <c r="B88" s="71" t="s">
        <v>123</v>
      </c>
      <c r="C88" s="71">
        <v>39200</v>
      </c>
      <c r="D88" s="71">
        <v>91</v>
      </c>
      <c r="E88" s="71">
        <v>2963</v>
      </c>
      <c r="F88" s="71" t="s">
        <v>308</v>
      </c>
      <c r="G88" s="71">
        <v>26</v>
      </c>
      <c r="H88" s="71">
        <v>3</v>
      </c>
      <c r="I88" s="71">
        <v>65</v>
      </c>
      <c r="J88" s="72"/>
      <c r="K88" s="71"/>
      <c r="L88" s="71"/>
      <c r="M88" s="71"/>
      <c r="N88" s="71"/>
      <c r="O88" s="71"/>
      <c r="P88" s="73"/>
      <c r="Q88" s="71"/>
      <c r="R88" s="71"/>
      <c r="S88" s="71"/>
      <c r="T88" s="71"/>
      <c r="U88" s="71"/>
      <c r="V88" s="71"/>
      <c r="W88" s="71"/>
      <c r="X88" s="71"/>
      <c r="Y88" s="254"/>
    </row>
    <row r="89" spans="1:26" x14ac:dyDescent="0.5">
      <c r="A89" s="71">
        <v>38</v>
      </c>
      <c r="B89" s="71" t="s">
        <v>123</v>
      </c>
      <c r="C89" s="71">
        <v>27044</v>
      </c>
      <c r="D89" s="71">
        <v>156</v>
      </c>
      <c r="E89" s="71">
        <v>874</v>
      </c>
      <c r="F89" s="71" t="s">
        <v>308</v>
      </c>
      <c r="G89" s="71">
        <v>28</v>
      </c>
      <c r="H89" s="71">
        <v>0</v>
      </c>
      <c r="I89" s="71">
        <v>31</v>
      </c>
      <c r="J89" s="72"/>
      <c r="K89" s="71"/>
      <c r="L89" s="71"/>
      <c r="M89" s="71"/>
      <c r="N89" s="71"/>
      <c r="O89" s="71">
        <v>38</v>
      </c>
      <c r="P89" s="73" t="s">
        <v>657</v>
      </c>
      <c r="Q89" s="71"/>
      <c r="R89" s="71"/>
      <c r="S89" s="71"/>
      <c r="T89" s="71"/>
      <c r="U89" s="71"/>
      <c r="V89" s="71"/>
      <c r="W89" s="71"/>
      <c r="X89" s="71"/>
      <c r="Y89" s="254" t="s">
        <v>495</v>
      </c>
    </row>
    <row r="90" spans="1:26" x14ac:dyDescent="0.5">
      <c r="A90" s="71">
        <v>39</v>
      </c>
      <c r="B90" s="71" t="s">
        <v>123</v>
      </c>
      <c r="C90" s="71">
        <v>27150</v>
      </c>
      <c r="D90" s="71">
        <v>105</v>
      </c>
      <c r="E90" s="71">
        <v>894</v>
      </c>
      <c r="F90" s="71" t="s">
        <v>308</v>
      </c>
      <c r="G90" s="71">
        <v>16</v>
      </c>
      <c r="H90" s="71">
        <v>1</v>
      </c>
      <c r="I90" s="71">
        <v>80</v>
      </c>
      <c r="J90" s="72"/>
      <c r="K90" s="71"/>
      <c r="L90" s="71"/>
      <c r="M90" s="71"/>
      <c r="N90" s="71"/>
      <c r="O90" s="71">
        <v>39</v>
      </c>
      <c r="P90" s="73" t="s">
        <v>657</v>
      </c>
      <c r="Q90" s="71"/>
      <c r="R90" s="71"/>
      <c r="S90" s="71"/>
      <c r="T90" s="71"/>
      <c r="U90" s="71"/>
      <c r="V90" s="71"/>
      <c r="W90" s="71"/>
      <c r="X90" s="71"/>
      <c r="Y90" s="254" t="s">
        <v>381</v>
      </c>
    </row>
    <row r="91" spans="1:26" x14ac:dyDescent="0.5">
      <c r="A91" s="71">
        <v>40</v>
      </c>
      <c r="B91" s="71" t="s">
        <v>123</v>
      </c>
      <c r="C91" s="71">
        <v>42795</v>
      </c>
      <c r="D91" s="71">
        <v>87</v>
      </c>
      <c r="E91" s="71">
        <v>3903</v>
      </c>
      <c r="F91" s="71" t="s">
        <v>308</v>
      </c>
      <c r="G91" s="71">
        <v>0</v>
      </c>
      <c r="H91" s="71">
        <v>0</v>
      </c>
      <c r="I91" s="71">
        <v>96</v>
      </c>
      <c r="J91" s="72"/>
      <c r="K91" s="71"/>
      <c r="L91" s="71"/>
      <c r="M91" s="71"/>
      <c r="N91" s="71"/>
      <c r="O91" s="71">
        <v>40</v>
      </c>
      <c r="P91" s="73" t="s">
        <v>666</v>
      </c>
      <c r="Q91" s="71"/>
      <c r="R91" s="71"/>
      <c r="S91" s="71"/>
      <c r="T91" s="71"/>
      <c r="U91" s="71"/>
      <c r="V91" s="71"/>
      <c r="W91" s="71"/>
      <c r="X91" s="71"/>
      <c r="Y91" s="254" t="s">
        <v>496</v>
      </c>
    </row>
    <row r="92" spans="1:26" x14ac:dyDescent="0.5">
      <c r="A92" s="71"/>
      <c r="B92" s="71" t="s">
        <v>123</v>
      </c>
      <c r="C92" s="71">
        <v>35701</v>
      </c>
      <c r="D92" s="71">
        <v>221</v>
      </c>
      <c r="E92" s="71">
        <v>2301</v>
      </c>
      <c r="F92" s="71" t="s">
        <v>308</v>
      </c>
      <c r="G92" s="71">
        <v>15</v>
      </c>
      <c r="H92" s="71">
        <v>0</v>
      </c>
      <c r="I92" s="71">
        <v>3</v>
      </c>
      <c r="J92" s="72"/>
      <c r="K92" s="71"/>
      <c r="L92" s="71"/>
      <c r="M92" s="71"/>
      <c r="N92" s="71"/>
      <c r="O92" s="71"/>
      <c r="P92" s="73"/>
      <c r="Q92" s="71"/>
      <c r="R92" s="71"/>
      <c r="S92" s="71"/>
      <c r="T92" s="71"/>
      <c r="U92" s="71"/>
      <c r="V92" s="71"/>
      <c r="W92" s="71"/>
      <c r="X92" s="71"/>
      <c r="Y92" s="254" t="s">
        <v>509</v>
      </c>
    </row>
    <row r="93" spans="1:26" x14ac:dyDescent="0.5">
      <c r="A93" s="71">
        <v>41</v>
      </c>
      <c r="B93" s="71" t="s">
        <v>123</v>
      </c>
      <c r="C93" s="71">
        <v>21437</v>
      </c>
      <c r="D93" s="71">
        <v>23</v>
      </c>
      <c r="E93" s="71">
        <v>1867</v>
      </c>
      <c r="F93" s="71" t="s">
        <v>308</v>
      </c>
      <c r="G93" s="71">
        <v>17</v>
      </c>
      <c r="H93" s="71">
        <v>0</v>
      </c>
      <c r="I93" s="71">
        <v>2</v>
      </c>
      <c r="J93" s="72"/>
      <c r="K93" s="71"/>
      <c r="L93" s="71"/>
      <c r="M93" s="71"/>
      <c r="N93" s="71"/>
      <c r="O93" s="71">
        <v>41</v>
      </c>
      <c r="P93" s="73" t="s">
        <v>667</v>
      </c>
      <c r="Q93" s="71"/>
      <c r="R93" s="71"/>
      <c r="S93" s="71"/>
      <c r="T93" s="71"/>
      <c r="U93" s="71"/>
      <c r="V93" s="71"/>
      <c r="W93" s="71"/>
      <c r="X93" s="71"/>
      <c r="Y93" s="254" t="s">
        <v>498</v>
      </c>
      <c r="Z93" s="9" t="s">
        <v>588</v>
      </c>
    </row>
    <row r="94" spans="1:26" x14ac:dyDescent="0.5">
      <c r="A94" s="71"/>
      <c r="B94" s="71" t="s">
        <v>128</v>
      </c>
      <c r="C94" s="71">
        <v>2610</v>
      </c>
      <c r="D94" s="71">
        <v>23</v>
      </c>
      <c r="E94" s="71">
        <v>10</v>
      </c>
      <c r="F94" s="71" t="s">
        <v>308</v>
      </c>
      <c r="G94" s="71">
        <v>9</v>
      </c>
      <c r="H94" s="71">
        <v>1</v>
      </c>
      <c r="I94" s="71">
        <v>1</v>
      </c>
      <c r="J94" s="72"/>
      <c r="K94" s="71"/>
      <c r="L94" s="71"/>
      <c r="M94" s="71"/>
      <c r="N94" s="71"/>
      <c r="O94" s="71"/>
      <c r="P94" s="73"/>
      <c r="Q94" s="71"/>
      <c r="R94" s="71"/>
      <c r="S94" s="71"/>
      <c r="T94" s="71"/>
      <c r="U94" s="71"/>
      <c r="V94" s="71"/>
      <c r="W94" s="71"/>
      <c r="X94" s="71"/>
      <c r="Y94" s="254"/>
    </row>
    <row r="95" spans="1:26" x14ac:dyDescent="0.5">
      <c r="A95" s="71">
        <v>42</v>
      </c>
      <c r="B95" s="71" t="s">
        <v>123</v>
      </c>
      <c r="C95" s="71">
        <v>13481</v>
      </c>
      <c r="D95" s="71">
        <v>43</v>
      </c>
      <c r="E95" s="71">
        <v>571</v>
      </c>
      <c r="F95" s="71" t="s">
        <v>308</v>
      </c>
      <c r="G95" s="71">
        <v>7</v>
      </c>
      <c r="H95" s="71">
        <v>1</v>
      </c>
      <c r="I95" s="71">
        <v>37</v>
      </c>
      <c r="J95" s="72"/>
      <c r="K95" s="71"/>
      <c r="L95" s="71"/>
      <c r="M95" s="71"/>
      <c r="N95" s="71"/>
      <c r="O95" s="71">
        <v>42</v>
      </c>
      <c r="P95" s="73" t="s">
        <v>668</v>
      </c>
      <c r="Q95" s="71"/>
      <c r="R95" s="71"/>
      <c r="S95" s="71"/>
      <c r="T95" s="71"/>
      <c r="U95" s="71"/>
      <c r="V95" s="71"/>
      <c r="W95" s="71"/>
      <c r="X95" s="71"/>
      <c r="Y95" s="254" t="s">
        <v>500</v>
      </c>
      <c r="Z95" s="9" t="s">
        <v>669</v>
      </c>
    </row>
    <row r="96" spans="1:26" x14ac:dyDescent="0.5">
      <c r="A96" s="71"/>
      <c r="B96" s="71" t="s">
        <v>123</v>
      </c>
      <c r="C96" s="71">
        <v>13457</v>
      </c>
      <c r="D96" s="71">
        <v>42</v>
      </c>
      <c r="E96" s="71">
        <v>570</v>
      </c>
      <c r="F96" s="71" t="s">
        <v>308</v>
      </c>
      <c r="G96" s="71">
        <v>4</v>
      </c>
      <c r="H96" s="71">
        <v>3</v>
      </c>
      <c r="I96" s="71">
        <v>3</v>
      </c>
      <c r="J96" s="72"/>
      <c r="K96" s="71"/>
      <c r="L96" s="71"/>
      <c r="M96" s="71"/>
      <c r="N96" s="71"/>
      <c r="O96" s="71"/>
      <c r="P96" s="73"/>
      <c r="Q96" s="71"/>
      <c r="R96" s="71"/>
      <c r="S96" s="71"/>
      <c r="T96" s="71"/>
      <c r="U96" s="71"/>
      <c r="V96" s="71"/>
      <c r="W96" s="71"/>
      <c r="X96" s="71"/>
      <c r="Y96" s="254"/>
    </row>
    <row r="97" spans="1:25" x14ac:dyDescent="0.5">
      <c r="A97" s="71"/>
      <c r="B97" s="71" t="s">
        <v>123</v>
      </c>
      <c r="C97" s="71">
        <v>31922</v>
      </c>
      <c r="D97" s="71">
        <v>119</v>
      </c>
      <c r="E97" s="71">
        <v>1107</v>
      </c>
      <c r="F97" s="71" t="s">
        <v>308</v>
      </c>
      <c r="G97" s="71">
        <v>15</v>
      </c>
      <c r="H97" s="71">
        <v>0</v>
      </c>
      <c r="I97" s="71">
        <v>14</v>
      </c>
      <c r="J97" s="72"/>
      <c r="K97" s="71"/>
      <c r="L97" s="71"/>
      <c r="M97" s="71"/>
      <c r="N97" s="71"/>
      <c r="O97" s="71"/>
      <c r="P97" s="73"/>
      <c r="Q97" s="71"/>
      <c r="R97" s="71"/>
      <c r="S97" s="71"/>
      <c r="T97" s="71"/>
      <c r="U97" s="71"/>
      <c r="V97" s="71"/>
      <c r="W97" s="71"/>
      <c r="X97" s="71"/>
      <c r="Y97" s="254"/>
    </row>
    <row r="98" spans="1:25" x14ac:dyDescent="0.5">
      <c r="A98" s="71">
        <v>43</v>
      </c>
      <c r="B98" s="71" t="s">
        <v>123</v>
      </c>
      <c r="C98" s="71">
        <v>39854</v>
      </c>
      <c r="D98" s="71">
        <v>107</v>
      </c>
      <c r="E98" s="71">
        <v>3370</v>
      </c>
      <c r="F98" s="71" t="s">
        <v>308</v>
      </c>
      <c r="G98" s="71">
        <v>15</v>
      </c>
      <c r="H98" s="71">
        <v>3</v>
      </c>
      <c r="I98" s="71">
        <v>37</v>
      </c>
      <c r="J98" s="72"/>
      <c r="K98" s="71"/>
      <c r="L98" s="71"/>
      <c r="M98" s="71"/>
      <c r="N98" s="71"/>
      <c r="O98" s="71">
        <v>43</v>
      </c>
      <c r="P98" s="73" t="s">
        <v>671</v>
      </c>
      <c r="Q98" s="71"/>
      <c r="R98" s="71"/>
      <c r="S98" s="71"/>
      <c r="T98" s="71"/>
      <c r="U98" s="71"/>
      <c r="V98" s="71"/>
      <c r="W98" s="71"/>
      <c r="X98" s="71"/>
      <c r="Y98" s="254" t="s">
        <v>502</v>
      </c>
    </row>
    <row r="99" spans="1:25" x14ac:dyDescent="0.5">
      <c r="A99" s="71"/>
      <c r="B99" s="71" t="s">
        <v>123</v>
      </c>
      <c r="C99" s="71">
        <v>44642</v>
      </c>
      <c r="D99" s="71">
        <v>164</v>
      </c>
      <c r="E99" s="71">
        <v>4201</v>
      </c>
      <c r="F99" s="71" t="s">
        <v>308</v>
      </c>
      <c r="G99" s="71">
        <v>11</v>
      </c>
      <c r="H99" s="71">
        <v>1</v>
      </c>
      <c r="I99" s="71">
        <v>67</v>
      </c>
      <c r="J99" s="72"/>
      <c r="K99" s="71"/>
      <c r="L99" s="71"/>
      <c r="M99" s="71"/>
      <c r="N99" s="71"/>
      <c r="O99" s="71"/>
      <c r="P99" s="73"/>
      <c r="Q99" s="71"/>
      <c r="R99" s="71"/>
      <c r="S99" s="71"/>
      <c r="T99" s="71"/>
      <c r="U99" s="71"/>
      <c r="V99" s="71"/>
      <c r="W99" s="71"/>
      <c r="X99" s="71"/>
      <c r="Y99" s="254"/>
    </row>
    <row r="100" spans="1:25" x14ac:dyDescent="0.5">
      <c r="A100" s="71"/>
      <c r="B100" s="71" t="s">
        <v>123</v>
      </c>
      <c r="C100" s="71">
        <v>27048</v>
      </c>
      <c r="D100" s="71">
        <v>72</v>
      </c>
      <c r="E100" s="71">
        <v>878</v>
      </c>
      <c r="F100" s="71" t="s">
        <v>670</v>
      </c>
      <c r="G100" s="71">
        <v>34</v>
      </c>
      <c r="H100" s="71">
        <v>1</v>
      </c>
      <c r="I100" s="71">
        <v>32</v>
      </c>
      <c r="J100" s="72"/>
      <c r="K100" s="71"/>
      <c r="L100" s="71"/>
      <c r="M100" s="71"/>
      <c r="N100" s="71"/>
      <c r="O100" s="71"/>
      <c r="P100" s="73"/>
      <c r="Q100" s="71"/>
      <c r="R100" s="71"/>
      <c r="S100" s="71"/>
      <c r="T100" s="71"/>
      <c r="U100" s="71"/>
      <c r="V100" s="71"/>
      <c r="W100" s="71"/>
      <c r="X100" s="71"/>
      <c r="Y100" s="254"/>
    </row>
    <row r="101" spans="1:25" x14ac:dyDescent="0.5">
      <c r="A101" s="71">
        <v>44</v>
      </c>
      <c r="B101" s="71" t="s">
        <v>123</v>
      </c>
      <c r="C101" s="71">
        <v>44641</v>
      </c>
      <c r="D101" s="71">
        <v>163</v>
      </c>
      <c r="E101" s="71">
        <v>4200</v>
      </c>
      <c r="F101" s="71" t="s">
        <v>308</v>
      </c>
      <c r="G101" s="71">
        <v>11</v>
      </c>
      <c r="H101" s="71">
        <v>1</v>
      </c>
      <c r="I101" s="71">
        <v>66</v>
      </c>
      <c r="J101" s="72"/>
      <c r="K101" s="71"/>
      <c r="L101" s="71"/>
      <c r="M101" s="71"/>
      <c r="N101" s="71"/>
      <c r="O101" s="71">
        <v>44</v>
      </c>
      <c r="P101" s="73" t="s">
        <v>672</v>
      </c>
      <c r="Q101" s="71"/>
      <c r="R101" s="71"/>
      <c r="S101" s="71"/>
      <c r="T101" s="71"/>
      <c r="U101" s="71"/>
      <c r="V101" s="71"/>
      <c r="W101" s="71"/>
      <c r="X101" s="71"/>
      <c r="Y101" s="254" t="s">
        <v>503</v>
      </c>
    </row>
    <row r="102" spans="1:25" x14ac:dyDescent="0.5">
      <c r="A102" s="71">
        <v>45</v>
      </c>
      <c r="B102" s="71" t="s">
        <v>123</v>
      </c>
      <c r="C102" s="71">
        <v>21450</v>
      </c>
      <c r="D102" s="71">
        <v>38</v>
      </c>
      <c r="E102" s="71">
        <v>1880</v>
      </c>
      <c r="F102" s="71" t="s">
        <v>308</v>
      </c>
      <c r="G102" s="71">
        <v>11</v>
      </c>
      <c r="H102" s="71">
        <v>1</v>
      </c>
      <c r="I102" s="71">
        <v>67</v>
      </c>
      <c r="J102" s="72"/>
      <c r="K102" s="71"/>
      <c r="L102" s="71"/>
      <c r="M102" s="71"/>
      <c r="N102" s="71"/>
      <c r="O102" s="71">
        <v>45</v>
      </c>
      <c r="P102" s="73" t="s">
        <v>671</v>
      </c>
      <c r="Q102" s="71"/>
      <c r="R102" s="71"/>
      <c r="S102" s="71"/>
      <c r="T102" s="71"/>
      <c r="U102" s="71"/>
      <c r="V102" s="71"/>
      <c r="W102" s="71"/>
      <c r="X102" s="71"/>
      <c r="Y102" s="254" t="s">
        <v>506</v>
      </c>
    </row>
    <row r="103" spans="1:25" x14ac:dyDescent="0.5">
      <c r="A103" s="71">
        <v>46</v>
      </c>
      <c r="B103" s="71" t="s">
        <v>123</v>
      </c>
      <c r="C103" s="71">
        <v>44640</v>
      </c>
      <c r="D103" s="71">
        <v>162</v>
      </c>
      <c r="E103" s="71">
        <v>4199</v>
      </c>
      <c r="F103" s="71" t="s">
        <v>308</v>
      </c>
      <c r="G103" s="71">
        <v>11</v>
      </c>
      <c r="H103" s="71">
        <v>1</v>
      </c>
      <c r="I103" s="71">
        <v>66</v>
      </c>
      <c r="J103" s="72"/>
      <c r="K103" s="71"/>
      <c r="L103" s="71"/>
      <c r="M103" s="71"/>
      <c r="N103" s="71"/>
      <c r="O103" s="71">
        <v>46</v>
      </c>
      <c r="P103" s="73" t="s">
        <v>671</v>
      </c>
      <c r="Q103" s="71"/>
      <c r="R103" s="71"/>
      <c r="S103" s="71"/>
      <c r="T103" s="71"/>
      <c r="U103" s="71"/>
      <c r="V103" s="71"/>
      <c r="W103" s="71"/>
      <c r="X103" s="71"/>
      <c r="Y103" s="254" t="s">
        <v>508</v>
      </c>
    </row>
    <row r="104" spans="1:25" x14ac:dyDescent="0.5">
      <c r="A104" s="71">
        <v>47</v>
      </c>
      <c r="B104" s="71" t="s">
        <v>123</v>
      </c>
      <c r="C104" s="71">
        <v>35250</v>
      </c>
      <c r="D104" s="71">
        <v>236</v>
      </c>
      <c r="E104" s="71">
        <v>2407</v>
      </c>
      <c r="F104" s="71" t="s">
        <v>308</v>
      </c>
      <c r="G104" s="71">
        <v>7</v>
      </c>
      <c r="H104" s="71">
        <v>3</v>
      </c>
      <c r="I104" s="71">
        <v>74</v>
      </c>
      <c r="J104" s="72"/>
      <c r="K104" s="71"/>
      <c r="L104" s="71"/>
      <c r="M104" s="71"/>
      <c r="N104" s="71"/>
      <c r="O104" s="71">
        <v>47</v>
      </c>
      <c r="P104" s="73" t="s">
        <v>673</v>
      </c>
      <c r="Q104" s="71"/>
      <c r="R104" s="71"/>
      <c r="S104" s="71"/>
      <c r="T104" s="71"/>
      <c r="U104" s="71"/>
      <c r="V104" s="71"/>
      <c r="W104" s="71"/>
      <c r="X104" s="71"/>
      <c r="Y104" s="254" t="s">
        <v>511</v>
      </c>
    </row>
    <row r="105" spans="1:25" x14ac:dyDescent="0.5">
      <c r="A105" s="71"/>
      <c r="B105" s="71" t="s">
        <v>123</v>
      </c>
      <c r="C105" s="71">
        <v>13996</v>
      </c>
      <c r="D105" s="71">
        <v>91</v>
      </c>
      <c r="E105" s="71">
        <v>643</v>
      </c>
      <c r="F105" s="71" t="s">
        <v>308</v>
      </c>
      <c r="G105" s="71">
        <v>5</v>
      </c>
      <c r="H105" s="71">
        <v>3</v>
      </c>
      <c r="I105" s="71">
        <v>48</v>
      </c>
      <c r="J105" s="72"/>
      <c r="K105" s="71"/>
      <c r="L105" s="71"/>
      <c r="M105" s="71"/>
      <c r="N105" s="71"/>
      <c r="O105" s="71"/>
      <c r="P105" s="73"/>
      <c r="Q105" s="71"/>
      <c r="R105" s="71"/>
      <c r="S105" s="71" t="s">
        <v>1176</v>
      </c>
      <c r="T105" s="71"/>
      <c r="U105" s="71"/>
      <c r="V105" s="71"/>
      <c r="W105" s="71"/>
      <c r="X105" s="71"/>
      <c r="Y105" s="254"/>
    </row>
    <row r="106" spans="1:25" x14ac:dyDescent="0.5">
      <c r="A106" s="71"/>
      <c r="B106" s="71" t="s">
        <v>123</v>
      </c>
      <c r="C106" s="71">
        <v>21436</v>
      </c>
      <c r="D106" s="71">
        <v>22</v>
      </c>
      <c r="E106" s="71">
        <v>1866</v>
      </c>
      <c r="F106" s="71" t="s">
        <v>308</v>
      </c>
      <c r="G106" s="71">
        <v>13</v>
      </c>
      <c r="H106" s="71">
        <v>3</v>
      </c>
      <c r="I106" s="71">
        <v>97</v>
      </c>
      <c r="J106" s="72"/>
      <c r="K106" s="71"/>
      <c r="L106" s="71"/>
      <c r="M106" s="71"/>
      <c r="N106" s="71"/>
      <c r="O106" s="71"/>
      <c r="P106" s="73"/>
      <c r="Q106" s="71"/>
      <c r="R106" s="71"/>
      <c r="S106" s="71"/>
      <c r="T106" s="71"/>
      <c r="U106" s="71"/>
      <c r="V106" s="71"/>
      <c r="W106" s="71"/>
      <c r="X106" s="71"/>
      <c r="Y106" s="254"/>
    </row>
    <row r="107" spans="1:25" x14ac:dyDescent="0.5">
      <c r="A107" s="71">
        <v>48</v>
      </c>
      <c r="B107" s="71" t="s">
        <v>123</v>
      </c>
      <c r="C107" s="71">
        <v>2482</v>
      </c>
      <c r="D107" s="71">
        <v>12</v>
      </c>
      <c r="E107" s="71">
        <v>32</v>
      </c>
      <c r="F107" s="71" t="s">
        <v>308</v>
      </c>
      <c r="G107" s="71">
        <v>6</v>
      </c>
      <c r="H107" s="71">
        <v>1</v>
      </c>
      <c r="I107" s="71">
        <v>70</v>
      </c>
      <c r="J107" s="72"/>
      <c r="K107" s="71"/>
      <c r="L107" s="71"/>
      <c r="M107" s="71"/>
      <c r="N107" s="71"/>
      <c r="O107" s="71">
        <v>48</v>
      </c>
      <c r="P107" s="73" t="s">
        <v>657</v>
      </c>
      <c r="Q107" s="71"/>
      <c r="R107" s="71"/>
      <c r="S107" s="71"/>
      <c r="T107" s="71"/>
      <c r="U107" s="71"/>
      <c r="V107" s="71"/>
      <c r="W107" s="71"/>
      <c r="X107" s="71"/>
      <c r="Y107" s="254" t="s">
        <v>513</v>
      </c>
    </row>
    <row r="108" spans="1:25" x14ac:dyDescent="0.5">
      <c r="A108" s="71"/>
      <c r="B108" s="71" t="s">
        <v>123</v>
      </c>
      <c r="C108" s="71">
        <v>22360</v>
      </c>
      <c r="D108" s="71">
        <v>31</v>
      </c>
      <c r="E108" s="71">
        <v>1976</v>
      </c>
      <c r="F108" s="71" t="s">
        <v>308</v>
      </c>
      <c r="G108" s="71">
        <v>9</v>
      </c>
      <c r="H108" s="71">
        <v>1</v>
      </c>
      <c r="I108" s="71">
        <v>50</v>
      </c>
      <c r="J108" s="72"/>
      <c r="K108" s="71"/>
      <c r="L108" s="71"/>
      <c r="M108" s="71"/>
      <c r="N108" s="71"/>
      <c r="O108" s="71"/>
      <c r="P108" s="73"/>
      <c r="Q108" s="71"/>
      <c r="R108" s="71"/>
      <c r="S108" s="71"/>
      <c r="T108" s="71"/>
      <c r="U108" s="71"/>
      <c r="V108" s="71"/>
      <c r="W108" s="71"/>
      <c r="X108" s="71"/>
      <c r="Y108" s="254"/>
    </row>
    <row r="109" spans="1:25" x14ac:dyDescent="0.5">
      <c r="A109" s="71">
        <v>49</v>
      </c>
      <c r="B109" s="71" t="s">
        <v>123</v>
      </c>
      <c r="C109" s="71">
        <v>21437</v>
      </c>
      <c r="D109" s="71">
        <v>23</v>
      </c>
      <c r="E109" s="71">
        <v>1867</v>
      </c>
      <c r="F109" s="71" t="s">
        <v>308</v>
      </c>
      <c r="G109" s="71">
        <v>17</v>
      </c>
      <c r="H109" s="71">
        <v>0</v>
      </c>
      <c r="I109" s="71">
        <v>12</v>
      </c>
      <c r="J109" s="72"/>
      <c r="K109" s="71"/>
      <c r="L109" s="71"/>
      <c r="M109" s="71"/>
      <c r="N109" s="71"/>
      <c r="O109" s="71">
        <v>49</v>
      </c>
      <c r="P109" s="73" t="s">
        <v>667</v>
      </c>
      <c r="Q109" s="71"/>
      <c r="R109" s="71"/>
      <c r="S109" s="71"/>
      <c r="T109" s="71"/>
      <c r="U109" s="71"/>
      <c r="V109" s="71"/>
      <c r="W109" s="71"/>
      <c r="X109" s="71"/>
      <c r="Y109" s="254" t="s">
        <v>498</v>
      </c>
    </row>
    <row r="110" spans="1:25" x14ac:dyDescent="0.5">
      <c r="A110" s="71"/>
      <c r="B110" s="71" t="s">
        <v>128</v>
      </c>
      <c r="C110" s="71">
        <v>2610</v>
      </c>
      <c r="D110" s="71">
        <v>23</v>
      </c>
      <c r="E110" s="71">
        <v>10</v>
      </c>
      <c r="F110" s="71" t="s">
        <v>308</v>
      </c>
      <c r="G110" s="71">
        <v>9</v>
      </c>
      <c r="H110" s="71">
        <v>1</v>
      </c>
      <c r="I110" s="71">
        <v>1</v>
      </c>
      <c r="J110" s="72"/>
      <c r="K110" s="71"/>
      <c r="L110" s="71"/>
      <c r="M110" s="71"/>
      <c r="N110" s="71"/>
      <c r="O110" s="71"/>
      <c r="P110" s="73"/>
      <c r="Q110" s="71"/>
      <c r="R110" s="71"/>
      <c r="S110" s="71"/>
      <c r="T110" s="71"/>
      <c r="U110" s="71"/>
      <c r="V110" s="71"/>
      <c r="W110" s="71"/>
      <c r="X110" s="71"/>
      <c r="Y110" s="254"/>
    </row>
    <row r="111" spans="1:25" x14ac:dyDescent="0.5">
      <c r="A111" s="71">
        <v>50</v>
      </c>
      <c r="B111" s="71" t="s">
        <v>123</v>
      </c>
      <c r="C111" s="71">
        <v>13481</v>
      </c>
      <c r="D111" s="71">
        <v>43</v>
      </c>
      <c r="E111" s="71">
        <v>571</v>
      </c>
      <c r="F111" s="71" t="s">
        <v>308</v>
      </c>
      <c r="G111" s="71">
        <v>7</v>
      </c>
      <c r="H111" s="71">
        <v>1</v>
      </c>
      <c r="I111" s="71">
        <v>37</v>
      </c>
      <c r="J111" s="72"/>
      <c r="K111" s="71"/>
      <c r="L111" s="71"/>
      <c r="M111" s="71"/>
      <c r="N111" s="71"/>
      <c r="O111" s="71">
        <v>50</v>
      </c>
      <c r="P111" s="73" t="s">
        <v>674</v>
      </c>
      <c r="Q111" s="71"/>
      <c r="R111" s="71"/>
      <c r="S111" s="71"/>
      <c r="T111" s="71"/>
      <c r="U111" s="71"/>
      <c r="V111" s="71"/>
      <c r="W111" s="71"/>
      <c r="X111" s="71"/>
      <c r="Y111" s="254" t="s">
        <v>500</v>
      </c>
    </row>
    <row r="112" spans="1:25" x14ac:dyDescent="0.5">
      <c r="A112" s="71"/>
      <c r="B112" s="71" t="s">
        <v>123</v>
      </c>
      <c r="C112" s="71">
        <v>13457</v>
      </c>
      <c r="D112" s="71">
        <v>42</v>
      </c>
      <c r="E112" s="71">
        <v>570</v>
      </c>
      <c r="F112" s="71" t="s">
        <v>308</v>
      </c>
      <c r="G112" s="71">
        <v>4</v>
      </c>
      <c r="H112" s="71">
        <v>3</v>
      </c>
      <c r="I112" s="71">
        <v>3</v>
      </c>
      <c r="J112" s="72"/>
      <c r="K112" s="71"/>
      <c r="L112" s="71"/>
      <c r="M112" s="71"/>
      <c r="N112" s="71"/>
      <c r="O112" s="71"/>
      <c r="P112" s="73"/>
      <c r="Q112" s="71"/>
      <c r="R112" s="71"/>
      <c r="S112" s="71"/>
      <c r="T112" s="71"/>
      <c r="U112" s="71"/>
      <c r="V112" s="71"/>
      <c r="W112" s="71"/>
      <c r="X112" s="71"/>
      <c r="Y112" s="254"/>
    </row>
    <row r="113" spans="1:25" x14ac:dyDescent="0.5">
      <c r="A113" s="71"/>
      <c r="B113" s="71" t="s">
        <v>123</v>
      </c>
      <c r="C113" s="71">
        <v>31922</v>
      </c>
      <c r="D113" s="71">
        <v>119</v>
      </c>
      <c r="E113" s="71">
        <v>1107</v>
      </c>
      <c r="F113" s="71" t="s">
        <v>308</v>
      </c>
      <c r="G113" s="71">
        <v>15</v>
      </c>
      <c r="H113" s="71">
        <v>0</v>
      </c>
      <c r="I113" s="71">
        <v>74</v>
      </c>
      <c r="J113" s="72"/>
      <c r="K113" s="71"/>
      <c r="L113" s="71"/>
      <c r="M113" s="71"/>
      <c r="N113" s="71"/>
      <c r="O113" s="71"/>
      <c r="P113" s="73"/>
      <c r="Q113" s="71"/>
      <c r="R113" s="71"/>
      <c r="S113" s="71"/>
      <c r="T113" s="71"/>
      <c r="U113" s="71"/>
      <c r="V113" s="71"/>
      <c r="W113" s="71"/>
      <c r="X113" s="71"/>
      <c r="Y113" s="254"/>
    </row>
    <row r="114" spans="1:25" x14ac:dyDescent="0.5">
      <c r="A114" s="71">
        <v>51</v>
      </c>
      <c r="B114" s="71" t="s">
        <v>123</v>
      </c>
      <c r="C114" s="71">
        <v>39854</v>
      </c>
      <c r="D114" s="71">
        <v>107</v>
      </c>
      <c r="E114" s="71">
        <v>3370</v>
      </c>
      <c r="F114" s="71" t="s">
        <v>308</v>
      </c>
      <c r="G114" s="71">
        <v>15</v>
      </c>
      <c r="H114" s="71">
        <v>3</v>
      </c>
      <c r="I114" s="71">
        <v>37</v>
      </c>
      <c r="J114" s="72"/>
      <c r="K114" s="71"/>
      <c r="L114" s="71"/>
      <c r="M114" s="71"/>
      <c r="N114" s="71"/>
      <c r="O114" s="71">
        <v>51</v>
      </c>
      <c r="P114" s="73" t="s">
        <v>671</v>
      </c>
      <c r="Q114" s="71"/>
      <c r="R114" s="71"/>
      <c r="S114" s="71"/>
      <c r="T114" s="71"/>
      <c r="U114" s="71"/>
      <c r="V114" s="71"/>
      <c r="W114" s="71"/>
      <c r="X114" s="71"/>
      <c r="Y114" s="254" t="s">
        <v>502</v>
      </c>
    </row>
    <row r="115" spans="1:25" x14ac:dyDescent="0.5">
      <c r="A115" s="71"/>
      <c r="B115" s="71" t="s">
        <v>123</v>
      </c>
      <c r="C115" s="71">
        <v>44642</v>
      </c>
      <c r="D115" s="71">
        <v>164</v>
      </c>
      <c r="E115" s="71">
        <v>4201</v>
      </c>
      <c r="F115" s="71" t="s">
        <v>308</v>
      </c>
      <c r="G115" s="71">
        <v>11</v>
      </c>
      <c r="H115" s="71">
        <v>1</v>
      </c>
      <c r="I115" s="71">
        <v>67</v>
      </c>
      <c r="J115" s="72"/>
      <c r="K115" s="71"/>
      <c r="L115" s="71"/>
      <c r="M115" s="71"/>
      <c r="N115" s="71"/>
      <c r="O115" s="71"/>
      <c r="P115" s="73"/>
      <c r="Q115" s="71"/>
      <c r="R115" s="71"/>
      <c r="S115" s="71"/>
      <c r="T115" s="71"/>
      <c r="U115" s="71"/>
      <c r="V115" s="71"/>
      <c r="W115" s="71"/>
      <c r="X115" s="71"/>
      <c r="Y115" s="254"/>
    </row>
    <row r="116" spans="1:25" x14ac:dyDescent="0.5">
      <c r="A116" s="71"/>
      <c r="B116" s="71" t="s">
        <v>123</v>
      </c>
      <c r="C116" s="71">
        <v>27048</v>
      </c>
      <c r="D116" s="71">
        <v>72</v>
      </c>
      <c r="E116" s="71">
        <v>878</v>
      </c>
      <c r="F116" s="71" t="s">
        <v>308</v>
      </c>
      <c r="G116" s="71">
        <v>34</v>
      </c>
      <c r="H116" s="71">
        <v>1</v>
      </c>
      <c r="I116" s="71">
        <v>32</v>
      </c>
      <c r="J116" s="72"/>
      <c r="K116" s="71"/>
      <c r="L116" s="71"/>
      <c r="M116" s="71"/>
      <c r="N116" s="71"/>
      <c r="O116" s="71"/>
      <c r="P116" s="73"/>
      <c r="Q116" s="71"/>
      <c r="R116" s="71"/>
      <c r="S116" s="71"/>
      <c r="T116" s="71"/>
      <c r="U116" s="71"/>
      <c r="V116" s="71"/>
      <c r="W116" s="71"/>
      <c r="X116" s="71"/>
      <c r="Y116" s="254"/>
    </row>
    <row r="117" spans="1:25" x14ac:dyDescent="0.5">
      <c r="A117" s="71">
        <v>52</v>
      </c>
      <c r="B117" s="71" t="s">
        <v>123</v>
      </c>
      <c r="C117" s="71">
        <v>44641</v>
      </c>
      <c r="D117" s="71">
        <v>163</v>
      </c>
      <c r="E117" s="71">
        <v>4200</v>
      </c>
      <c r="F117" s="71" t="s">
        <v>308</v>
      </c>
      <c r="G117" s="71">
        <v>11</v>
      </c>
      <c r="H117" s="71">
        <v>1</v>
      </c>
      <c r="I117" s="71">
        <v>66</v>
      </c>
      <c r="J117" s="72"/>
      <c r="K117" s="71"/>
      <c r="L117" s="71"/>
      <c r="M117" s="71"/>
      <c r="N117" s="71"/>
      <c r="O117" s="71">
        <v>52</v>
      </c>
      <c r="P117" s="73" t="s">
        <v>675</v>
      </c>
      <c r="Q117" s="71"/>
      <c r="R117" s="71"/>
      <c r="S117" s="71"/>
      <c r="T117" s="71"/>
      <c r="U117" s="71"/>
      <c r="V117" s="71"/>
      <c r="W117" s="71"/>
      <c r="X117" s="71"/>
      <c r="Y117" s="254" t="s">
        <v>503</v>
      </c>
    </row>
    <row r="118" spans="1:25" x14ac:dyDescent="0.5">
      <c r="A118" s="71">
        <v>53</v>
      </c>
      <c r="B118" s="71" t="s">
        <v>123</v>
      </c>
      <c r="C118" s="71">
        <v>21450</v>
      </c>
      <c r="D118" s="71">
        <v>38</v>
      </c>
      <c r="E118" s="71">
        <v>1880</v>
      </c>
      <c r="F118" s="71" t="s">
        <v>308</v>
      </c>
      <c r="G118" s="71">
        <v>11</v>
      </c>
      <c r="H118" s="71">
        <v>1</v>
      </c>
      <c r="I118" s="71">
        <v>67</v>
      </c>
      <c r="J118" s="72"/>
      <c r="K118" s="71"/>
      <c r="L118" s="71"/>
      <c r="M118" s="71"/>
      <c r="N118" s="71"/>
      <c r="O118" s="71">
        <v>53</v>
      </c>
      <c r="P118" s="73" t="s">
        <v>671</v>
      </c>
      <c r="Q118" s="71"/>
      <c r="R118" s="71"/>
      <c r="S118" s="71"/>
      <c r="T118" s="71"/>
      <c r="U118" s="71"/>
      <c r="V118" s="71"/>
      <c r="W118" s="71"/>
      <c r="X118" s="71"/>
      <c r="Y118" s="254" t="s">
        <v>506</v>
      </c>
    </row>
    <row r="119" spans="1:25" x14ac:dyDescent="0.5">
      <c r="A119" s="71">
        <v>54</v>
      </c>
      <c r="B119" s="71" t="s">
        <v>123</v>
      </c>
      <c r="C119" s="71">
        <v>44640</v>
      </c>
      <c r="D119" s="71">
        <v>162</v>
      </c>
      <c r="E119" s="71">
        <v>4199</v>
      </c>
      <c r="F119" s="71" t="s">
        <v>308</v>
      </c>
      <c r="G119" s="71">
        <v>11</v>
      </c>
      <c r="H119" s="71">
        <v>1</v>
      </c>
      <c r="I119" s="71">
        <v>66</v>
      </c>
      <c r="J119" s="72"/>
      <c r="K119" s="71"/>
      <c r="L119" s="71"/>
      <c r="M119" s="71"/>
      <c r="N119" s="71"/>
      <c r="O119" s="71">
        <v>54</v>
      </c>
      <c r="P119" s="73" t="s">
        <v>676</v>
      </c>
      <c r="Q119" s="71"/>
      <c r="R119" s="71"/>
      <c r="S119" s="71"/>
      <c r="T119" s="71"/>
      <c r="U119" s="71"/>
      <c r="V119" s="71"/>
      <c r="W119" s="71"/>
      <c r="X119" s="71"/>
      <c r="Y119" s="254" t="s">
        <v>508</v>
      </c>
    </row>
    <row r="120" spans="1:25" x14ac:dyDescent="0.5">
      <c r="A120" s="90">
        <v>55</v>
      </c>
      <c r="B120" s="90" t="s">
        <v>123</v>
      </c>
      <c r="C120" s="90">
        <v>35250</v>
      </c>
      <c r="D120" s="90">
        <v>236</v>
      </c>
      <c r="E120" s="90">
        <v>2407</v>
      </c>
      <c r="F120" s="90" t="s">
        <v>308</v>
      </c>
      <c r="G120" s="90">
        <v>7</v>
      </c>
      <c r="H120" s="90">
        <v>3</v>
      </c>
      <c r="I120" s="90">
        <v>74</v>
      </c>
      <c r="J120" s="91"/>
      <c r="K120" s="90"/>
      <c r="L120" s="90"/>
      <c r="M120" s="90"/>
      <c r="N120" s="90"/>
      <c r="O120" s="90">
        <v>55</v>
      </c>
      <c r="P120" s="92" t="s">
        <v>673</v>
      </c>
      <c r="Q120" s="90"/>
      <c r="R120" s="90"/>
      <c r="S120" s="90"/>
      <c r="T120" s="90"/>
      <c r="U120" s="90"/>
      <c r="V120" s="90"/>
      <c r="W120" s="90"/>
      <c r="X120" s="90"/>
      <c r="Y120" s="93" t="s">
        <v>511</v>
      </c>
    </row>
    <row r="121" spans="1:25" x14ac:dyDescent="0.5">
      <c r="A121" s="90"/>
      <c r="B121" s="90" t="s">
        <v>123</v>
      </c>
      <c r="C121" s="90">
        <v>13996</v>
      </c>
      <c r="D121" s="90">
        <v>41</v>
      </c>
      <c r="E121" s="90">
        <v>643</v>
      </c>
      <c r="F121" s="90" t="s">
        <v>308</v>
      </c>
      <c r="G121" s="90">
        <v>5</v>
      </c>
      <c r="H121" s="90">
        <v>3</v>
      </c>
      <c r="I121" s="90">
        <v>48</v>
      </c>
      <c r="J121" s="91"/>
      <c r="K121" s="90"/>
      <c r="L121" s="90"/>
      <c r="M121" s="90"/>
      <c r="N121" s="90"/>
      <c r="O121" s="90"/>
      <c r="P121" s="92"/>
      <c r="Q121" s="90"/>
      <c r="R121" s="90"/>
      <c r="S121" s="90"/>
      <c r="T121" s="90"/>
      <c r="U121" s="90"/>
      <c r="V121" s="90"/>
      <c r="W121" s="90"/>
      <c r="X121" s="90"/>
      <c r="Y121" s="93"/>
    </row>
    <row r="122" spans="1:25" x14ac:dyDescent="0.5">
      <c r="A122" s="90"/>
      <c r="B122" s="90" t="s">
        <v>123</v>
      </c>
      <c r="C122" s="90">
        <v>21436</v>
      </c>
      <c r="D122" s="90">
        <v>22</v>
      </c>
      <c r="E122" s="90">
        <v>1866</v>
      </c>
      <c r="F122" s="90" t="s">
        <v>308</v>
      </c>
      <c r="G122" s="90">
        <v>18</v>
      </c>
      <c r="H122" s="90">
        <v>2</v>
      </c>
      <c r="I122" s="90">
        <v>50</v>
      </c>
      <c r="J122" s="91"/>
      <c r="K122" s="90"/>
      <c r="L122" s="90"/>
      <c r="M122" s="90"/>
      <c r="N122" s="90"/>
      <c r="O122" s="90"/>
      <c r="P122" s="92"/>
      <c r="Q122" s="90"/>
      <c r="R122" s="90"/>
      <c r="S122" s="90"/>
      <c r="T122" s="90"/>
      <c r="U122" s="90"/>
      <c r="V122" s="90"/>
      <c r="W122" s="90"/>
      <c r="X122" s="90"/>
      <c r="Y122" s="93"/>
    </row>
    <row r="123" spans="1:25" x14ac:dyDescent="0.5">
      <c r="A123" s="90">
        <v>56</v>
      </c>
      <c r="B123" s="90" t="s">
        <v>123</v>
      </c>
      <c r="C123" s="90">
        <v>2482</v>
      </c>
      <c r="D123" s="90">
        <v>14</v>
      </c>
      <c r="E123" s="90">
        <v>32</v>
      </c>
      <c r="F123" s="90" t="s">
        <v>308</v>
      </c>
      <c r="G123" s="90">
        <v>6</v>
      </c>
      <c r="H123" s="90">
        <v>1</v>
      </c>
      <c r="I123" s="90">
        <v>70</v>
      </c>
      <c r="J123" s="91"/>
      <c r="K123" s="90"/>
      <c r="L123" s="90"/>
      <c r="M123" s="90"/>
      <c r="N123" s="90"/>
      <c r="O123" s="90">
        <v>56</v>
      </c>
      <c r="P123" s="92" t="s">
        <v>657</v>
      </c>
      <c r="Q123" s="90"/>
      <c r="R123" s="90"/>
      <c r="S123" s="90"/>
      <c r="T123" s="90"/>
      <c r="U123" s="90"/>
      <c r="V123" s="90"/>
      <c r="W123" s="90"/>
      <c r="X123" s="90"/>
      <c r="Y123" s="93" t="s">
        <v>513</v>
      </c>
    </row>
    <row r="124" spans="1:25" x14ac:dyDescent="0.5">
      <c r="A124" s="90"/>
      <c r="B124" s="90" t="s">
        <v>123</v>
      </c>
      <c r="C124" s="90">
        <v>22360</v>
      </c>
      <c r="D124" s="90">
        <v>31</v>
      </c>
      <c r="E124" s="90">
        <v>1976</v>
      </c>
      <c r="F124" s="90" t="s">
        <v>308</v>
      </c>
      <c r="G124" s="90">
        <v>9</v>
      </c>
      <c r="H124" s="90">
        <v>1</v>
      </c>
      <c r="I124" s="90">
        <v>50</v>
      </c>
      <c r="J124" s="91"/>
      <c r="K124" s="90"/>
      <c r="L124" s="90"/>
      <c r="M124" s="90"/>
      <c r="N124" s="90"/>
      <c r="O124" s="90"/>
      <c r="P124" s="92"/>
      <c r="Q124" s="90"/>
      <c r="R124" s="90"/>
      <c r="S124" s="90"/>
      <c r="T124" s="90"/>
      <c r="U124" s="90"/>
      <c r="V124" s="90"/>
      <c r="W124" s="90"/>
      <c r="X124" s="90"/>
      <c r="Y124" s="93"/>
    </row>
    <row r="125" spans="1:25" x14ac:dyDescent="0.5">
      <c r="A125" s="90">
        <v>57</v>
      </c>
      <c r="B125" s="159" t="s">
        <v>123</v>
      </c>
      <c r="C125" s="159">
        <v>34715</v>
      </c>
      <c r="D125" s="159">
        <v>191</v>
      </c>
      <c r="E125" s="159">
        <v>2316</v>
      </c>
      <c r="F125" s="159" t="s">
        <v>308</v>
      </c>
      <c r="G125" s="159">
        <v>9</v>
      </c>
      <c r="H125" s="159">
        <v>1</v>
      </c>
      <c r="I125" s="159">
        <v>95</v>
      </c>
      <c r="J125" s="160"/>
      <c r="K125" s="159"/>
      <c r="L125" s="159"/>
      <c r="M125" s="159"/>
      <c r="N125" s="159"/>
      <c r="O125" s="159">
        <v>57</v>
      </c>
      <c r="P125" s="161" t="s">
        <v>677</v>
      </c>
      <c r="Q125" s="159"/>
      <c r="R125" s="159"/>
      <c r="S125" s="159"/>
      <c r="T125" s="159"/>
      <c r="U125" s="159"/>
      <c r="V125" s="159"/>
      <c r="W125" s="159"/>
      <c r="X125" s="159"/>
      <c r="Y125" s="162" t="s">
        <v>514</v>
      </c>
    </row>
    <row r="126" spans="1:25" x14ac:dyDescent="0.5">
      <c r="A126" s="90"/>
      <c r="B126" s="159" t="s">
        <v>123</v>
      </c>
      <c r="C126" s="159">
        <v>27142</v>
      </c>
      <c r="D126" s="159">
        <v>101</v>
      </c>
      <c r="E126" s="159">
        <v>886</v>
      </c>
      <c r="F126" s="159" t="s">
        <v>308</v>
      </c>
      <c r="G126" s="159">
        <v>12</v>
      </c>
      <c r="H126" s="159">
        <v>3</v>
      </c>
      <c r="I126" s="159">
        <v>63</v>
      </c>
      <c r="J126" s="160"/>
      <c r="K126" s="159"/>
      <c r="L126" s="159"/>
      <c r="M126" s="159"/>
      <c r="N126" s="159"/>
      <c r="O126" s="159"/>
      <c r="P126" s="161"/>
      <c r="Q126" s="159"/>
      <c r="R126" s="159"/>
      <c r="S126" s="159"/>
      <c r="T126" s="159"/>
      <c r="U126" s="159"/>
      <c r="V126" s="159"/>
      <c r="W126" s="159"/>
      <c r="X126" s="159"/>
      <c r="Y126" s="162"/>
    </row>
    <row r="127" spans="1:25" x14ac:dyDescent="0.5">
      <c r="A127" s="90"/>
      <c r="B127" s="159" t="s">
        <v>123</v>
      </c>
      <c r="C127" s="159">
        <v>39919</v>
      </c>
      <c r="D127" s="159">
        <v>378</v>
      </c>
      <c r="E127" s="159">
        <v>3435</v>
      </c>
      <c r="F127" s="159" t="s">
        <v>308</v>
      </c>
      <c r="G127" s="159">
        <v>2</v>
      </c>
      <c r="H127" s="159">
        <v>3</v>
      </c>
      <c r="I127" s="159">
        <v>55</v>
      </c>
      <c r="J127" s="160"/>
      <c r="K127" s="159"/>
      <c r="L127" s="159"/>
      <c r="M127" s="159"/>
      <c r="N127" s="159"/>
      <c r="O127" s="159"/>
      <c r="P127" s="161"/>
      <c r="Q127" s="159"/>
      <c r="R127" s="159"/>
      <c r="S127" s="159"/>
      <c r="T127" s="159"/>
      <c r="U127" s="159"/>
      <c r="V127" s="159"/>
      <c r="W127" s="159"/>
      <c r="X127" s="159"/>
      <c r="Y127" s="162"/>
    </row>
    <row r="128" spans="1:25" x14ac:dyDescent="0.5">
      <c r="A128" s="90">
        <v>58</v>
      </c>
      <c r="B128" s="90" t="s">
        <v>123</v>
      </c>
      <c r="C128" s="90">
        <v>45292</v>
      </c>
      <c r="D128" s="90">
        <v>167</v>
      </c>
      <c r="E128" s="90">
        <v>4344</v>
      </c>
      <c r="F128" s="90" t="s">
        <v>308</v>
      </c>
      <c r="G128" s="90">
        <v>10</v>
      </c>
      <c r="H128" s="90">
        <v>0</v>
      </c>
      <c r="I128" s="90">
        <v>0</v>
      </c>
      <c r="J128" s="91"/>
      <c r="K128" s="90"/>
      <c r="L128" s="90"/>
      <c r="M128" s="90"/>
      <c r="N128" s="90"/>
      <c r="O128" s="90">
        <v>58</v>
      </c>
      <c r="P128" s="92" t="s">
        <v>678</v>
      </c>
      <c r="Q128" s="90"/>
      <c r="R128" s="90"/>
      <c r="S128" s="90"/>
      <c r="T128" s="90"/>
      <c r="U128" s="90"/>
      <c r="V128" s="90"/>
      <c r="W128" s="90"/>
      <c r="X128" s="90"/>
      <c r="Y128" s="93" t="s">
        <v>513</v>
      </c>
    </row>
    <row r="129" spans="1:25" x14ac:dyDescent="0.5">
      <c r="A129" s="90">
        <v>59</v>
      </c>
      <c r="B129" s="90" t="s">
        <v>123</v>
      </c>
      <c r="C129" s="90">
        <v>39898</v>
      </c>
      <c r="D129" s="90">
        <v>374</v>
      </c>
      <c r="E129" s="90">
        <v>3414</v>
      </c>
      <c r="F129" s="90" t="s">
        <v>308</v>
      </c>
      <c r="G129" s="90">
        <v>14</v>
      </c>
      <c r="H129" s="90">
        <v>3</v>
      </c>
      <c r="I129" s="90">
        <v>74</v>
      </c>
      <c r="J129" s="91"/>
      <c r="K129" s="90"/>
      <c r="L129" s="90"/>
      <c r="M129" s="90"/>
      <c r="N129" s="90"/>
      <c r="O129" s="90">
        <v>59</v>
      </c>
      <c r="P129" s="92" t="s">
        <v>679</v>
      </c>
      <c r="Q129" s="90"/>
      <c r="R129" s="90"/>
      <c r="S129" s="90"/>
      <c r="T129" s="90"/>
      <c r="U129" s="90"/>
      <c r="V129" s="90"/>
      <c r="W129" s="90"/>
      <c r="X129" s="90"/>
      <c r="Y129" s="93" t="s">
        <v>515</v>
      </c>
    </row>
    <row r="130" spans="1:25" x14ac:dyDescent="0.5">
      <c r="A130" s="90">
        <v>60</v>
      </c>
      <c r="B130" s="90" t="s">
        <v>123</v>
      </c>
      <c r="C130" s="90">
        <v>27256</v>
      </c>
      <c r="D130" s="90">
        <v>69</v>
      </c>
      <c r="E130" s="90">
        <v>940</v>
      </c>
      <c r="F130" s="90" t="s">
        <v>308</v>
      </c>
      <c r="G130" s="90">
        <v>21</v>
      </c>
      <c r="H130" s="90">
        <v>2</v>
      </c>
      <c r="I130" s="90">
        <v>35</v>
      </c>
      <c r="J130" s="91"/>
      <c r="K130" s="90"/>
      <c r="L130" s="90"/>
      <c r="M130" s="90"/>
      <c r="N130" s="90"/>
      <c r="O130" s="90">
        <v>60</v>
      </c>
      <c r="P130" s="92" t="s">
        <v>642</v>
      </c>
      <c r="Q130" s="90"/>
      <c r="R130" s="90"/>
      <c r="S130" s="90"/>
      <c r="T130" s="90"/>
      <c r="U130" s="90"/>
      <c r="V130" s="90"/>
      <c r="W130" s="90"/>
      <c r="X130" s="90"/>
      <c r="Y130" s="93" t="s">
        <v>517</v>
      </c>
    </row>
    <row r="131" spans="1:25" x14ac:dyDescent="0.5">
      <c r="A131" s="90">
        <v>61</v>
      </c>
      <c r="B131" s="90" t="s">
        <v>123</v>
      </c>
      <c r="C131" s="90">
        <v>46929</v>
      </c>
      <c r="D131" s="90">
        <v>464</v>
      </c>
      <c r="E131" s="90">
        <v>4687</v>
      </c>
      <c r="F131" s="90" t="s">
        <v>308</v>
      </c>
      <c r="G131" s="90">
        <v>2</v>
      </c>
      <c r="H131" s="90">
        <v>2</v>
      </c>
      <c r="I131" s="90">
        <v>77</v>
      </c>
      <c r="J131" s="91"/>
      <c r="K131" s="90"/>
      <c r="L131" s="90"/>
      <c r="M131" s="90"/>
      <c r="N131" s="90"/>
      <c r="O131" s="90">
        <v>61</v>
      </c>
      <c r="P131" s="92" t="s">
        <v>680</v>
      </c>
      <c r="Q131" s="90"/>
      <c r="R131" s="90"/>
      <c r="S131" s="90"/>
      <c r="T131" s="90"/>
      <c r="U131" s="90"/>
      <c r="V131" s="90"/>
      <c r="W131" s="90"/>
      <c r="X131" s="90"/>
      <c r="Y131" s="93" t="s">
        <v>519</v>
      </c>
    </row>
    <row r="132" spans="1:25" x14ac:dyDescent="0.5">
      <c r="A132" s="90"/>
      <c r="B132" s="90" t="s">
        <v>123</v>
      </c>
      <c r="C132" s="90">
        <v>46932</v>
      </c>
      <c r="D132" s="90">
        <v>467</v>
      </c>
      <c r="E132" s="90">
        <v>4690</v>
      </c>
      <c r="F132" s="90" t="s">
        <v>308</v>
      </c>
      <c r="G132" s="90">
        <v>5</v>
      </c>
      <c r="H132" s="90">
        <v>1</v>
      </c>
      <c r="I132" s="90">
        <v>40</v>
      </c>
      <c r="J132" s="91"/>
      <c r="K132" s="90"/>
      <c r="L132" s="90"/>
      <c r="M132" s="90"/>
      <c r="N132" s="90"/>
      <c r="O132" s="90"/>
      <c r="P132" s="92"/>
      <c r="Q132" s="90"/>
      <c r="R132" s="90"/>
      <c r="S132" s="90"/>
      <c r="T132" s="90"/>
      <c r="U132" s="90"/>
      <c r="V132" s="90"/>
      <c r="W132" s="90"/>
      <c r="X132" s="90"/>
      <c r="Y132" s="93"/>
    </row>
    <row r="133" spans="1:25" x14ac:dyDescent="0.5">
      <c r="A133" s="90"/>
      <c r="B133" s="90" t="s">
        <v>123</v>
      </c>
      <c r="C133" s="90">
        <v>27047</v>
      </c>
      <c r="D133" s="90">
        <v>159</v>
      </c>
      <c r="E133" s="90">
        <v>877</v>
      </c>
      <c r="F133" s="90" t="s">
        <v>308</v>
      </c>
      <c r="G133" s="90">
        <v>2</v>
      </c>
      <c r="H133" s="90">
        <v>2</v>
      </c>
      <c r="I133" s="90">
        <v>63</v>
      </c>
      <c r="J133" s="91"/>
      <c r="K133" s="90"/>
      <c r="L133" s="90"/>
      <c r="M133" s="90"/>
      <c r="N133" s="90"/>
      <c r="O133" s="90"/>
      <c r="P133" s="92"/>
      <c r="Q133" s="90"/>
      <c r="R133" s="90"/>
      <c r="S133" s="90"/>
      <c r="T133" s="90"/>
      <c r="U133" s="90"/>
      <c r="V133" s="90"/>
      <c r="W133" s="90"/>
      <c r="X133" s="90"/>
      <c r="Y133" s="93"/>
    </row>
    <row r="134" spans="1:25" x14ac:dyDescent="0.5">
      <c r="A134" s="90">
        <v>62</v>
      </c>
      <c r="B134" s="90" t="s">
        <v>123</v>
      </c>
      <c r="C134" s="90">
        <v>35752</v>
      </c>
      <c r="D134" s="90">
        <v>81</v>
      </c>
      <c r="E134" s="90">
        <v>2244</v>
      </c>
      <c r="F134" s="90" t="s">
        <v>308</v>
      </c>
      <c r="G134" s="90">
        <v>8</v>
      </c>
      <c r="H134" s="90">
        <v>2</v>
      </c>
      <c r="I134" s="90">
        <v>35</v>
      </c>
      <c r="J134" s="91"/>
      <c r="K134" s="90"/>
      <c r="L134" s="90"/>
      <c r="M134" s="90"/>
      <c r="N134" s="90"/>
      <c r="O134" s="90">
        <v>62</v>
      </c>
      <c r="P134" s="92" t="s">
        <v>681</v>
      </c>
      <c r="Q134" s="90"/>
      <c r="R134" s="90"/>
      <c r="S134" s="90"/>
      <c r="T134" s="90"/>
      <c r="U134" s="90"/>
      <c r="V134" s="90"/>
      <c r="W134" s="90"/>
      <c r="X134" s="90"/>
      <c r="Y134" s="93" t="s">
        <v>520</v>
      </c>
    </row>
    <row r="135" spans="1:25" x14ac:dyDescent="0.5">
      <c r="A135" s="90"/>
      <c r="B135" s="90" t="s">
        <v>123</v>
      </c>
      <c r="C135" s="90">
        <v>7313</v>
      </c>
      <c r="D135" s="90">
        <v>52</v>
      </c>
      <c r="E135" s="90">
        <v>327</v>
      </c>
      <c r="F135" s="90" t="s">
        <v>308</v>
      </c>
      <c r="G135" s="90">
        <v>0</v>
      </c>
      <c r="H135" s="90">
        <v>0</v>
      </c>
      <c r="I135" s="90">
        <v>53</v>
      </c>
      <c r="J135" s="91"/>
      <c r="K135" s="90"/>
      <c r="L135" s="90"/>
      <c r="M135" s="90"/>
      <c r="N135" s="90"/>
      <c r="O135" s="90"/>
      <c r="P135" s="92"/>
      <c r="Q135" s="90"/>
      <c r="R135" s="90"/>
      <c r="S135" s="90"/>
      <c r="T135" s="90"/>
      <c r="U135" s="90"/>
      <c r="V135" s="90"/>
      <c r="W135" s="90"/>
      <c r="X135" s="90"/>
      <c r="Y135" s="93"/>
    </row>
    <row r="136" spans="1:25" x14ac:dyDescent="0.5">
      <c r="A136" s="90">
        <v>63</v>
      </c>
      <c r="B136" s="90" t="s">
        <v>123</v>
      </c>
      <c r="C136" s="90">
        <v>42794</v>
      </c>
      <c r="D136" s="90">
        <v>86</v>
      </c>
      <c r="E136" s="90">
        <v>3902</v>
      </c>
      <c r="F136" s="90" t="s">
        <v>308</v>
      </c>
      <c r="G136" s="90">
        <v>0</v>
      </c>
      <c r="H136" s="90">
        <v>0</v>
      </c>
      <c r="I136" s="90">
        <v>75</v>
      </c>
      <c r="J136" s="91"/>
      <c r="K136" s="90"/>
      <c r="L136" s="90"/>
      <c r="M136" s="90"/>
      <c r="N136" s="90"/>
      <c r="O136" s="90">
        <v>63</v>
      </c>
      <c r="P136" s="92" t="s">
        <v>680</v>
      </c>
      <c r="Q136" s="90"/>
      <c r="R136" s="90"/>
      <c r="S136" s="90"/>
      <c r="T136" s="90"/>
      <c r="U136" s="90"/>
      <c r="V136" s="90"/>
      <c r="W136" s="90"/>
      <c r="X136" s="90"/>
      <c r="Y136" s="93" t="s">
        <v>522</v>
      </c>
    </row>
    <row r="137" spans="1:25" x14ac:dyDescent="0.5">
      <c r="A137" s="90"/>
      <c r="B137" s="90" t="s">
        <v>123</v>
      </c>
      <c r="C137" s="90">
        <v>43658</v>
      </c>
      <c r="D137" s="90">
        <v>159</v>
      </c>
      <c r="E137" s="90">
        <v>4142</v>
      </c>
      <c r="F137" s="90" t="s">
        <v>308</v>
      </c>
      <c r="G137" s="90">
        <v>12</v>
      </c>
      <c r="H137" s="90">
        <v>1</v>
      </c>
      <c r="I137" s="90">
        <v>42</v>
      </c>
      <c r="J137" s="91"/>
      <c r="K137" s="90"/>
      <c r="L137" s="90"/>
      <c r="M137" s="90"/>
      <c r="N137" s="90"/>
      <c r="O137" s="90"/>
      <c r="P137" s="92"/>
      <c r="Q137" s="90"/>
      <c r="R137" s="90"/>
      <c r="S137" s="90"/>
      <c r="T137" s="90"/>
      <c r="U137" s="90"/>
      <c r="V137" s="90"/>
      <c r="W137" s="90"/>
      <c r="X137" s="90"/>
      <c r="Y137" s="93"/>
    </row>
    <row r="138" spans="1:25" x14ac:dyDescent="0.5">
      <c r="A138" s="90">
        <v>64</v>
      </c>
      <c r="B138" s="90" t="s">
        <v>123</v>
      </c>
      <c r="C138" s="90">
        <v>1022</v>
      </c>
      <c r="D138" s="90">
        <v>228</v>
      </c>
      <c r="E138" s="90">
        <v>22</v>
      </c>
      <c r="F138" s="90" t="s">
        <v>308</v>
      </c>
      <c r="G138" s="90">
        <v>12</v>
      </c>
      <c r="H138" s="90">
        <v>2</v>
      </c>
      <c r="I138" s="90">
        <v>45</v>
      </c>
      <c r="J138" s="91"/>
      <c r="K138" s="90"/>
      <c r="L138" s="90"/>
      <c r="M138" s="90"/>
      <c r="N138" s="90"/>
      <c r="O138" s="90">
        <v>64</v>
      </c>
      <c r="P138" s="92" t="s">
        <v>682</v>
      </c>
      <c r="Q138" s="90"/>
      <c r="R138" s="90"/>
      <c r="S138" s="90"/>
      <c r="T138" s="90"/>
      <c r="U138" s="90"/>
      <c r="V138" s="90"/>
      <c r="W138" s="90"/>
      <c r="X138" s="90"/>
      <c r="Y138" s="93" t="s">
        <v>524</v>
      </c>
    </row>
    <row r="139" spans="1:25" x14ac:dyDescent="0.5">
      <c r="A139" s="90">
        <v>65</v>
      </c>
      <c r="B139" s="90" t="s">
        <v>123</v>
      </c>
      <c r="C139" s="90">
        <v>27246</v>
      </c>
      <c r="D139" s="90">
        <v>13</v>
      </c>
      <c r="E139" s="90">
        <v>930</v>
      </c>
      <c r="F139" s="90" t="s">
        <v>308</v>
      </c>
      <c r="G139" s="90">
        <v>35</v>
      </c>
      <c r="H139" s="90">
        <v>3</v>
      </c>
      <c r="I139" s="90">
        <v>58</v>
      </c>
      <c r="J139" s="91"/>
      <c r="K139" s="90"/>
      <c r="L139" s="90"/>
      <c r="M139" s="90"/>
      <c r="N139" s="90"/>
      <c r="O139" s="90">
        <v>65</v>
      </c>
      <c r="P139" s="92" t="s">
        <v>683</v>
      </c>
      <c r="Q139" s="90"/>
      <c r="R139" s="90"/>
      <c r="S139" s="90"/>
      <c r="T139" s="90"/>
      <c r="U139" s="90"/>
      <c r="V139" s="90"/>
      <c r="W139" s="90"/>
      <c r="X139" s="90"/>
      <c r="Y139" s="93" t="s">
        <v>525</v>
      </c>
    </row>
    <row r="140" spans="1:25" x14ac:dyDescent="0.5">
      <c r="A140" s="90">
        <v>66</v>
      </c>
      <c r="B140" s="90" t="s">
        <v>123</v>
      </c>
      <c r="C140" s="90">
        <v>27383</v>
      </c>
      <c r="D140" s="90">
        <v>49</v>
      </c>
      <c r="E140" s="90">
        <v>981</v>
      </c>
      <c r="F140" s="90" t="s">
        <v>308</v>
      </c>
      <c r="G140" s="90">
        <v>22</v>
      </c>
      <c r="H140" s="90">
        <v>3</v>
      </c>
      <c r="I140" s="90">
        <v>80</v>
      </c>
      <c r="J140" s="91"/>
      <c r="K140" s="90"/>
      <c r="L140" s="90"/>
      <c r="M140" s="90"/>
      <c r="N140" s="90"/>
      <c r="O140" s="90">
        <v>66</v>
      </c>
      <c r="P140" s="92" t="s">
        <v>684</v>
      </c>
      <c r="Q140" s="90"/>
      <c r="R140" s="90"/>
      <c r="S140" s="90"/>
      <c r="T140" s="90"/>
      <c r="U140" s="90"/>
      <c r="V140" s="90"/>
      <c r="W140" s="90"/>
      <c r="X140" s="90"/>
      <c r="Y140" s="93" t="s">
        <v>527</v>
      </c>
    </row>
    <row r="141" spans="1:25" x14ac:dyDescent="0.5">
      <c r="A141" s="90">
        <v>67</v>
      </c>
      <c r="B141" s="90" t="s">
        <v>123</v>
      </c>
      <c r="C141" s="90">
        <v>34698</v>
      </c>
      <c r="D141" s="90">
        <v>218</v>
      </c>
      <c r="E141" s="90">
        <v>2298</v>
      </c>
      <c r="F141" s="90" t="s">
        <v>308</v>
      </c>
      <c r="G141" s="90">
        <v>15</v>
      </c>
      <c r="H141" s="90">
        <v>2</v>
      </c>
      <c r="I141" s="90">
        <v>63</v>
      </c>
      <c r="J141" s="91"/>
      <c r="K141" s="90"/>
      <c r="L141" s="90"/>
      <c r="M141" s="90"/>
      <c r="N141" s="90"/>
      <c r="O141" s="90">
        <v>67</v>
      </c>
      <c r="P141" s="92" t="s">
        <v>685</v>
      </c>
      <c r="Q141" s="90"/>
      <c r="R141" s="90"/>
      <c r="S141" s="90"/>
      <c r="T141" s="90"/>
      <c r="U141" s="90"/>
      <c r="V141" s="90"/>
      <c r="W141" s="90"/>
      <c r="X141" s="90"/>
      <c r="Y141" s="93" t="s">
        <v>509</v>
      </c>
    </row>
    <row r="142" spans="1:25" x14ac:dyDescent="0.5">
      <c r="A142" s="90">
        <v>68</v>
      </c>
      <c r="B142" s="90" t="s">
        <v>123</v>
      </c>
      <c r="C142" s="90">
        <v>40866</v>
      </c>
      <c r="D142" s="90">
        <v>246</v>
      </c>
      <c r="E142" s="90">
        <v>3748</v>
      </c>
      <c r="F142" s="90" t="s">
        <v>308</v>
      </c>
      <c r="G142" s="90">
        <v>3</v>
      </c>
      <c r="H142" s="90">
        <v>1</v>
      </c>
      <c r="I142" s="90">
        <v>0</v>
      </c>
      <c r="J142" s="91"/>
      <c r="K142" s="90"/>
      <c r="L142" s="90"/>
      <c r="M142" s="90"/>
      <c r="N142" s="90"/>
      <c r="O142" s="90">
        <v>68</v>
      </c>
      <c r="P142" s="92" t="s">
        <v>686</v>
      </c>
      <c r="Q142" s="90"/>
      <c r="R142" s="90"/>
      <c r="S142" s="90"/>
      <c r="T142" s="90"/>
      <c r="U142" s="90"/>
      <c r="V142" s="90"/>
      <c r="W142" s="90"/>
      <c r="X142" s="90"/>
      <c r="Y142" s="93" t="s">
        <v>532</v>
      </c>
    </row>
    <row r="143" spans="1:25" x14ac:dyDescent="0.5">
      <c r="A143" s="90"/>
      <c r="B143" s="90" t="s">
        <v>123</v>
      </c>
      <c r="C143" s="90">
        <v>24815</v>
      </c>
      <c r="D143" s="90">
        <v>183</v>
      </c>
      <c r="E143" s="90">
        <v>2539</v>
      </c>
      <c r="F143" s="90" t="s">
        <v>308</v>
      </c>
      <c r="G143" s="90">
        <v>7</v>
      </c>
      <c r="H143" s="90">
        <v>3</v>
      </c>
      <c r="I143" s="90">
        <v>76</v>
      </c>
      <c r="J143" s="91"/>
      <c r="K143" s="90"/>
      <c r="L143" s="90"/>
      <c r="M143" s="90"/>
      <c r="N143" s="90"/>
      <c r="O143" s="90"/>
      <c r="P143" s="92"/>
      <c r="Q143" s="90"/>
      <c r="R143" s="90"/>
      <c r="S143" s="90"/>
      <c r="T143" s="90"/>
      <c r="U143" s="90"/>
      <c r="V143" s="90"/>
      <c r="W143" s="90"/>
      <c r="X143" s="90"/>
      <c r="Y143" s="93"/>
    </row>
    <row r="144" spans="1:25" x14ac:dyDescent="0.5">
      <c r="A144" s="90">
        <v>69</v>
      </c>
      <c r="B144" s="90" t="s">
        <v>123</v>
      </c>
      <c r="C144" s="90">
        <v>24798</v>
      </c>
      <c r="D144" s="90">
        <v>224</v>
      </c>
      <c r="E144" s="90">
        <v>2637</v>
      </c>
      <c r="F144" s="90" t="s">
        <v>308</v>
      </c>
      <c r="G144" s="90">
        <v>9</v>
      </c>
      <c r="H144" s="90">
        <v>1</v>
      </c>
      <c r="I144" s="90">
        <v>77</v>
      </c>
      <c r="J144" s="91"/>
      <c r="K144" s="90"/>
      <c r="L144" s="90"/>
      <c r="M144" s="90"/>
      <c r="N144" s="90"/>
      <c r="O144" s="90">
        <v>69</v>
      </c>
      <c r="P144" s="92" t="s">
        <v>687</v>
      </c>
      <c r="Q144" s="90"/>
      <c r="R144" s="90"/>
      <c r="S144" s="90"/>
      <c r="T144" s="90"/>
      <c r="U144" s="90"/>
      <c r="V144" s="90"/>
      <c r="W144" s="90"/>
      <c r="X144" s="90"/>
      <c r="Y144" s="93" t="s">
        <v>530</v>
      </c>
    </row>
    <row r="145" spans="1:25" x14ac:dyDescent="0.5">
      <c r="A145" s="90"/>
      <c r="B145" s="90" t="s">
        <v>123</v>
      </c>
      <c r="C145" s="90">
        <v>22365</v>
      </c>
      <c r="D145" s="90">
        <v>23</v>
      </c>
      <c r="E145" s="90">
        <v>1981</v>
      </c>
      <c r="F145" s="90" t="s">
        <v>308</v>
      </c>
      <c r="G145" s="90">
        <v>19</v>
      </c>
      <c r="H145" s="90">
        <v>0</v>
      </c>
      <c r="I145" s="90">
        <v>98</v>
      </c>
      <c r="J145" s="91"/>
      <c r="K145" s="90"/>
      <c r="L145" s="90"/>
      <c r="M145" s="90"/>
      <c r="N145" s="90"/>
      <c r="O145" s="90"/>
      <c r="P145" s="92"/>
      <c r="Q145" s="90"/>
      <c r="R145" s="90"/>
      <c r="S145" s="90"/>
      <c r="T145" s="90"/>
      <c r="U145" s="90"/>
      <c r="V145" s="90"/>
      <c r="W145" s="90"/>
      <c r="X145" s="90"/>
      <c r="Y145" s="93"/>
    </row>
    <row r="146" spans="1:25" x14ac:dyDescent="0.5">
      <c r="A146" s="90">
        <v>70</v>
      </c>
      <c r="B146" s="90" t="s">
        <v>123</v>
      </c>
      <c r="C146" s="90">
        <v>27231</v>
      </c>
      <c r="D146" s="90">
        <v>31</v>
      </c>
      <c r="E146" s="90">
        <v>915</v>
      </c>
      <c r="F146" s="90" t="s">
        <v>308</v>
      </c>
      <c r="G146" s="90">
        <v>14</v>
      </c>
      <c r="H146" s="90">
        <v>3</v>
      </c>
      <c r="I146" s="90">
        <v>15</v>
      </c>
      <c r="J146" s="91"/>
      <c r="K146" s="90"/>
      <c r="L146" s="90"/>
      <c r="M146" s="90"/>
      <c r="N146" s="90"/>
      <c r="O146" s="90">
        <v>70</v>
      </c>
      <c r="P146" s="92" t="s">
        <v>688</v>
      </c>
      <c r="Q146" s="90"/>
      <c r="R146" s="90"/>
      <c r="S146" s="90"/>
      <c r="T146" s="90"/>
      <c r="U146" s="90"/>
      <c r="V146" s="90"/>
      <c r="W146" s="90"/>
      <c r="X146" s="90"/>
      <c r="Y146" s="93" t="s">
        <v>536</v>
      </c>
    </row>
    <row r="147" spans="1:25" x14ac:dyDescent="0.5">
      <c r="A147" s="90">
        <v>71</v>
      </c>
      <c r="B147" s="90" t="s">
        <v>123</v>
      </c>
      <c r="C147" s="90">
        <v>39994</v>
      </c>
      <c r="D147" s="90">
        <v>402</v>
      </c>
      <c r="E147" s="90">
        <v>3515</v>
      </c>
      <c r="F147" s="90" t="s">
        <v>308</v>
      </c>
      <c r="G147" s="90">
        <v>5</v>
      </c>
      <c r="H147" s="90">
        <v>0</v>
      </c>
      <c r="I147" s="90">
        <v>28</v>
      </c>
      <c r="J147" s="91"/>
      <c r="K147" s="90"/>
      <c r="L147" s="90"/>
      <c r="M147" s="90"/>
      <c r="N147" s="90"/>
      <c r="O147" s="90">
        <v>71</v>
      </c>
      <c r="P147" s="92" t="s">
        <v>689</v>
      </c>
      <c r="Q147" s="90"/>
      <c r="R147" s="90"/>
      <c r="S147" s="90"/>
      <c r="T147" s="90"/>
      <c r="U147" s="90"/>
      <c r="V147" s="90"/>
      <c r="W147" s="90"/>
      <c r="X147" s="90"/>
      <c r="Y147" s="93" t="s">
        <v>537</v>
      </c>
    </row>
    <row r="148" spans="1:25" x14ac:dyDescent="0.5">
      <c r="A148" s="90"/>
      <c r="B148" s="90" t="s">
        <v>123</v>
      </c>
      <c r="C148" s="90">
        <v>39931</v>
      </c>
      <c r="D148" s="90">
        <v>395</v>
      </c>
      <c r="E148" s="90">
        <v>3447</v>
      </c>
      <c r="F148" s="90" t="s">
        <v>308</v>
      </c>
      <c r="G148" s="90">
        <v>9</v>
      </c>
      <c r="H148" s="90">
        <v>0</v>
      </c>
      <c r="I148" s="90">
        <v>0</v>
      </c>
      <c r="J148" s="91"/>
      <c r="K148" s="90"/>
      <c r="L148" s="90"/>
      <c r="M148" s="90"/>
      <c r="N148" s="90"/>
      <c r="O148" s="90"/>
      <c r="P148" s="92"/>
      <c r="Q148" s="90"/>
      <c r="R148" s="90"/>
      <c r="S148" s="90"/>
      <c r="T148" s="90"/>
      <c r="U148" s="90"/>
      <c r="V148" s="90"/>
      <c r="W148" s="90"/>
      <c r="X148" s="90"/>
      <c r="Y148" s="93"/>
    </row>
    <row r="149" spans="1:25" x14ac:dyDescent="0.5">
      <c r="A149" s="90"/>
      <c r="B149" s="90" t="s">
        <v>123</v>
      </c>
      <c r="C149" s="90">
        <v>7328</v>
      </c>
      <c r="D149" s="90">
        <v>55</v>
      </c>
      <c r="E149" s="90">
        <v>342</v>
      </c>
      <c r="F149" s="90" t="s">
        <v>308</v>
      </c>
      <c r="G149" s="90">
        <v>0</v>
      </c>
      <c r="H149" s="90">
        <v>1</v>
      </c>
      <c r="I149" s="90">
        <v>42</v>
      </c>
      <c r="J149" s="91"/>
      <c r="K149" s="90"/>
      <c r="L149" s="90"/>
      <c r="M149" s="90"/>
      <c r="N149" s="90"/>
      <c r="O149" s="90"/>
      <c r="P149" s="92"/>
      <c r="Q149" s="90"/>
      <c r="R149" s="90"/>
      <c r="S149" s="90"/>
      <c r="T149" s="90"/>
      <c r="U149" s="90"/>
      <c r="V149" s="90"/>
      <c r="W149" s="90"/>
      <c r="X149" s="90"/>
      <c r="Y149" s="93"/>
    </row>
    <row r="150" spans="1:25" x14ac:dyDescent="0.5">
      <c r="A150" s="90">
        <v>72</v>
      </c>
      <c r="B150" s="90" t="s">
        <v>123</v>
      </c>
      <c r="C150" s="90">
        <v>27037</v>
      </c>
      <c r="D150" s="90">
        <v>51</v>
      </c>
      <c r="E150" s="90">
        <v>867</v>
      </c>
      <c r="F150" s="90" t="s">
        <v>308</v>
      </c>
      <c r="G150" s="90">
        <v>20</v>
      </c>
      <c r="H150" s="90">
        <v>1</v>
      </c>
      <c r="I150" s="90">
        <v>96</v>
      </c>
      <c r="J150" s="91"/>
      <c r="K150" s="90"/>
      <c r="L150" s="90"/>
      <c r="M150" s="90"/>
      <c r="N150" s="90"/>
      <c r="O150" s="90">
        <v>72</v>
      </c>
      <c r="P150" s="92" t="s">
        <v>690</v>
      </c>
      <c r="Q150" s="90"/>
      <c r="R150" s="90"/>
      <c r="S150" s="90"/>
      <c r="T150" s="90"/>
      <c r="U150" s="90"/>
      <c r="V150" s="90"/>
      <c r="W150" s="90"/>
      <c r="X150" s="90"/>
      <c r="Y150" s="93" t="s">
        <v>538</v>
      </c>
    </row>
    <row r="151" spans="1:25" x14ac:dyDescent="0.5">
      <c r="A151" s="90">
        <v>73</v>
      </c>
      <c r="B151" s="90" t="s">
        <v>123</v>
      </c>
      <c r="C151" s="90">
        <v>39193</v>
      </c>
      <c r="D151" s="90">
        <v>81</v>
      </c>
      <c r="E151" s="90">
        <v>2956</v>
      </c>
      <c r="F151" s="90" t="s">
        <v>308</v>
      </c>
      <c r="G151" s="90">
        <v>16</v>
      </c>
      <c r="H151" s="90">
        <v>2</v>
      </c>
      <c r="I151" s="90">
        <v>85</v>
      </c>
      <c r="J151" s="91"/>
      <c r="K151" s="90"/>
      <c r="L151" s="90"/>
      <c r="M151" s="90"/>
      <c r="N151" s="90"/>
      <c r="O151" s="90">
        <v>73</v>
      </c>
      <c r="P151" s="92" t="s">
        <v>691</v>
      </c>
      <c r="Q151" s="90"/>
      <c r="R151" s="90"/>
      <c r="S151" s="90"/>
      <c r="T151" s="90"/>
      <c r="U151" s="90"/>
      <c r="V151" s="90"/>
      <c r="W151" s="90"/>
      <c r="X151" s="90"/>
      <c r="Y151" s="93" t="s">
        <v>552</v>
      </c>
    </row>
    <row r="152" spans="1:25" x14ac:dyDescent="0.5">
      <c r="A152" s="90">
        <v>74</v>
      </c>
      <c r="B152" s="90" t="s">
        <v>123</v>
      </c>
      <c r="C152" s="90">
        <v>28316</v>
      </c>
      <c r="D152" s="90">
        <v>31</v>
      </c>
      <c r="E152" s="90">
        <v>2043</v>
      </c>
      <c r="F152" s="90" t="s">
        <v>308</v>
      </c>
      <c r="G152" s="90">
        <v>25</v>
      </c>
      <c r="H152" s="90">
        <v>2</v>
      </c>
      <c r="I152" s="90">
        <v>74</v>
      </c>
      <c r="J152" s="91"/>
      <c r="K152" s="90"/>
      <c r="L152" s="90"/>
      <c r="M152" s="90"/>
      <c r="N152" s="90"/>
      <c r="O152" s="90">
        <v>74</v>
      </c>
      <c r="P152" s="92" t="s">
        <v>690</v>
      </c>
      <c r="Q152" s="90"/>
      <c r="R152" s="90"/>
      <c r="S152" s="90"/>
      <c r="T152" s="90"/>
      <c r="U152" s="90"/>
      <c r="V152" s="90"/>
      <c r="W152" s="90"/>
      <c r="X152" s="90"/>
      <c r="Y152" s="93" t="s">
        <v>540</v>
      </c>
    </row>
    <row r="153" spans="1:25" x14ac:dyDescent="0.5">
      <c r="A153" s="90">
        <v>75</v>
      </c>
      <c r="B153" s="90" t="s">
        <v>123</v>
      </c>
      <c r="C153" s="90">
        <v>27243</v>
      </c>
      <c r="D153" s="90">
        <v>43</v>
      </c>
      <c r="E153" s="90">
        <v>927</v>
      </c>
      <c r="F153" s="90" t="s">
        <v>308</v>
      </c>
      <c r="G153" s="90">
        <v>26</v>
      </c>
      <c r="H153" s="90">
        <v>0</v>
      </c>
      <c r="I153" s="90">
        <v>79</v>
      </c>
      <c r="J153" s="91"/>
      <c r="K153" s="90"/>
      <c r="L153" s="90"/>
      <c r="M153" s="90"/>
      <c r="N153" s="90"/>
      <c r="O153" s="90">
        <v>75</v>
      </c>
      <c r="P153" s="92" t="s">
        <v>692</v>
      </c>
      <c r="Q153" s="90"/>
      <c r="R153" s="90"/>
      <c r="S153" s="90"/>
      <c r="T153" s="90"/>
      <c r="U153" s="90"/>
      <c r="V153" s="90"/>
      <c r="W153" s="90"/>
      <c r="X153" s="90"/>
      <c r="Y153" s="93" t="s">
        <v>541</v>
      </c>
    </row>
    <row r="154" spans="1:25" x14ac:dyDescent="0.5">
      <c r="A154" s="90">
        <v>76</v>
      </c>
      <c r="B154" s="90" t="s">
        <v>693</v>
      </c>
      <c r="C154" s="90"/>
      <c r="D154" s="90">
        <v>25</v>
      </c>
      <c r="E154" s="90">
        <v>76</v>
      </c>
      <c r="F154" s="90" t="s">
        <v>308</v>
      </c>
      <c r="G154" s="90">
        <v>23</v>
      </c>
      <c r="H154" s="90"/>
      <c r="I154" s="90">
        <v>80</v>
      </c>
      <c r="J154" s="91"/>
      <c r="K154" s="90"/>
      <c r="L154" s="90"/>
      <c r="M154" s="90"/>
      <c r="N154" s="90"/>
      <c r="O154" s="90">
        <v>76</v>
      </c>
      <c r="P154" s="92" t="s">
        <v>694</v>
      </c>
      <c r="Q154" s="90"/>
      <c r="R154" s="90"/>
      <c r="S154" s="90"/>
      <c r="T154" s="90"/>
      <c r="U154" s="90"/>
      <c r="V154" s="90"/>
      <c r="W154" s="90"/>
      <c r="X154" s="90"/>
      <c r="Y154" s="93" t="s">
        <v>543</v>
      </c>
    </row>
    <row r="155" spans="1:25" x14ac:dyDescent="0.5">
      <c r="A155" s="90"/>
      <c r="B155" s="90" t="s">
        <v>693</v>
      </c>
      <c r="C155" s="90"/>
      <c r="D155" s="90">
        <v>25</v>
      </c>
      <c r="E155" s="90">
        <v>78</v>
      </c>
      <c r="F155" s="90" t="s">
        <v>308</v>
      </c>
      <c r="G155" s="90">
        <v>20</v>
      </c>
      <c r="H155" s="90">
        <v>3</v>
      </c>
      <c r="I155" s="90">
        <v>81</v>
      </c>
      <c r="J155" s="91"/>
      <c r="K155" s="90"/>
      <c r="L155" s="90"/>
      <c r="M155" s="90"/>
      <c r="N155" s="90"/>
      <c r="O155" s="90"/>
      <c r="P155" s="92"/>
      <c r="Q155" s="90"/>
      <c r="R155" s="90"/>
      <c r="S155" s="90"/>
      <c r="T155" s="90"/>
      <c r="U155" s="90"/>
      <c r="V155" s="90"/>
      <c r="W155" s="90"/>
      <c r="X155" s="90"/>
      <c r="Y155" s="93"/>
    </row>
    <row r="156" spans="1:25" x14ac:dyDescent="0.5">
      <c r="A156" s="90"/>
      <c r="B156" s="90" t="s">
        <v>123</v>
      </c>
      <c r="C156" s="90">
        <v>27380</v>
      </c>
      <c r="D156" s="90">
        <v>46</v>
      </c>
      <c r="E156" s="90">
        <v>978</v>
      </c>
      <c r="F156" s="90" t="s">
        <v>308</v>
      </c>
      <c r="G156" s="90">
        <v>18</v>
      </c>
      <c r="H156" s="90">
        <v>0</v>
      </c>
      <c r="I156" s="90">
        <v>60</v>
      </c>
      <c r="J156" s="91"/>
      <c r="K156" s="90"/>
      <c r="L156" s="90"/>
      <c r="M156" s="90"/>
      <c r="N156" s="90"/>
      <c r="O156" s="90"/>
      <c r="P156" s="92"/>
      <c r="Q156" s="90"/>
      <c r="R156" s="90"/>
      <c r="S156" s="90"/>
      <c r="T156" s="90"/>
      <c r="U156" s="90"/>
      <c r="V156" s="90"/>
      <c r="W156" s="90"/>
      <c r="X156" s="90"/>
      <c r="Y156" s="93"/>
    </row>
    <row r="157" spans="1:25" x14ac:dyDescent="0.5">
      <c r="A157" s="90">
        <v>77</v>
      </c>
      <c r="B157" s="90" t="s">
        <v>123</v>
      </c>
      <c r="C157" s="90">
        <v>22358</v>
      </c>
      <c r="D157" s="90">
        <v>29</v>
      </c>
      <c r="E157" s="90">
        <v>1974</v>
      </c>
      <c r="F157" s="90" t="s">
        <v>308</v>
      </c>
      <c r="G157" s="90">
        <v>9</v>
      </c>
      <c r="H157" s="90">
        <v>0</v>
      </c>
      <c r="I157" s="90">
        <v>20</v>
      </c>
      <c r="J157" s="91"/>
      <c r="K157" s="90"/>
      <c r="L157" s="90"/>
      <c r="M157" s="90"/>
      <c r="N157" s="90"/>
      <c r="O157" s="90">
        <v>77</v>
      </c>
      <c r="P157" s="92" t="s">
        <v>695</v>
      </c>
      <c r="Q157" s="90"/>
      <c r="R157" s="90"/>
      <c r="S157" s="90"/>
      <c r="T157" s="90"/>
      <c r="U157" s="90"/>
      <c r="V157" s="90"/>
      <c r="W157" s="90"/>
      <c r="X157" s="90"/>
      <c r="Y157" s="93" t="s">
        <v>548</v>
      </c>
    </row>
    <row r="158" spans="1:25" x14ac:dyDescent="0.5">
      <c r="A158" s="90">
        <v>78</v>
      </c>
      <c r="B158" s="90" t="s">
        <v>123</v>
      </c>
      <c r="C158" s="90">
        <v>39192</v>
      </c>
      <c r="D158" s="90">
        <v>80</v>
      </c>
      <c r="E158" s="90">
        <v>2955</v>
      </c>
      <c r="F158" s="90" t="s">
        <v>308</v>
      </c>
      <c r="G158" s="90">
        <v>9</v>
      </c>
      <c r="H158" s="90">
        <v>2</v>
      </c>
      <c r="I158" s="90">
        <v>91</v>
      </c>
      <c r="J158" s="91"/>
      <c r="K158" s="90"/>
      <c r="L158" s="90"/>
      <c r="M158" s="90"/>
      <c r="N158" s="90"/>
      <c r="O158" s="90">
        <v>78</v>
      </c>
      <c r="P158" s="92" t="s">
        <v>691</v>
      </c>
      <c r="Q158" s="90"/>
      <c r="R158" s="90"/>
      <c r="S158" s="90"/>
      <c r="T158" s="90"/>
      <c r="U158" s="90"/>
      <c r="V158" s="90"/>
      <c r="W158" s="90"/>
      <c r="X158" s="90"/>
      <c r="Y158" s="93" t="s">
        <v>549</v>
      </c>
    </row>
    <row r="159" spans="1:25" x14ac:dyDescent="0.5">
      <c r="A159" s="90">
        <v>79</v>
      </c>
      <c r="B159" s="90" t="s">
        <v>123</v>
      </c>
      <c r="C159" s="90">
        <v>41730</v>
      </c>
      <c r="D159" s="90">
        <v>413</v>
      </c>
      <c r="E159" s="90">
        <v>3781</v>
      </c>
      <c r="F159" s="90" t="s">
        <v>308</v>
      </c>
      <c r="G159" s="90">
        <v>5</v>
      </c>
      <c r="H159" s="90">
        <v>2</v>
      </c>
      <c r="I159" s="90">
        <v>40</v>
      </c>
      <c r="J159" s="91"/>
      <c r="K159" s="90"/>
      <c r="L159" s="90"/>
      <c r="M159" s="90"/>
      <c r="N159" s="90"/>
      <c r="O159" s="90">
        <v>79</v>
      </c>
      <c r="P159" s="92" t="s">
        <v>696</v>
      </c>
      <c r="Q159" s="90"/>
      <c r="R159" s="90"/>
      <c r="S159" s="90"/>
      <c r="T159" s="90"/>
      <c r="U159" s="90"/>
      <c r="V159" s="90"/>
      <c r="W159" s="90"/>
      <c r="X159" s="90"/>
      <c r="Y159" s="93"/>
    </row>
    <row r="160" spans="1:25" x14ac:dyDescent="0.5">
      <c r="A160" s="90"/>
      <c r="B160" s="90" t="s">
        <v>123</v>
      </c>
      <c r="C160" s="90">
        <v>35268</v>
      </c>
      <c r="D160" s="90">
        <v>246</v>
      </c>
      <c r="E160" s="90">
        <v>2425</v>
      </c>
      <c r="F160" s="90" t="s">
        <v>308</v>
      </c>
      <c r="G160" s="90">
        <v>6</v>
      </c>
      <c r="H160" s="90">
        <v>2</v>
      </c>
      <c r="I160" s="90">
        <v>20</v>
      </c>
      <c r="J160" s="91"/>
      <c r="K160" s="90"/>
      <c r="L160" s="90"/>
      <c r="M160" s="90"/>
      <c r="N160" s="90"/>
      <c r="O160" s="90"/>
      <c r="P160" s="92"/>
      <c r="Q160" s="90"/>
      <c r="R160" s="90"/>
      <c r="S160" s="90"/>
      <c r="T160" s="90"/>
      <c r="U160" s="90"/>
      <c r="V160" s="90"/>
      <c r="W160" s="90"/>
      <c r="X160" s="90"/>
      <c r="Y160" s="93"/>
    </row>
    <row r="161" spans="1:25" x14ac:dyDescent="0.5">
      <c r="A161" s="90"/>
      <c r="B161" s="90" t="s">
        <v>123</v>
      </c>
      <c r="C161" s="90">
        <v>36253</v>
      </c>
      <c r="D161" s="90">
        <v>289</v>
      </c>
      <c r="E161" s="90">
        <v>2666</v>
      </c>
      <c r="F161" s="90" t="s">
        <v>308</v>
      </c>
      <c r="G161" s="90">
        <v>27</v>
      </c>
      <c r="H161" s="90">
        <v>2</v>
      </c>
      <c r="I161" s="90">
        <v>90</v>
      </c>
      <c r="J161" s="91"/>
      <c r="K161" s="90"/>
      <c r="L161" s="90"/>
      <c r="M161" s="90"/>
      <c r="N161" s="90"/>
      <c r="O161" s="90"/>
      <c r="P161" s="92"/>
      <c r="Q161" s="90"/>
      <c r="R161" s="90"/>
      <c r="S161" s="90"/>
      <c r="T161" s="90"/>
      <c r="U161" s="90"/>
      <c r="V161" s="90"/>
      <c r="W161" s="90"/>
      <c r="X161" s="90"/>
      <c r="Y161" s="93"/>
    </row>
    <row r="162" spans="1:25" x14ac:dyDescent="0.5">
      <c r="A162" s="90"/>
      <c r="B162" s="90" t="s">
        <v>123</v>
      </c>
      <c r="C162" s="90">
        <v>39938</v>
      </c>
      <c r="D162" s="90">
        <v>319</v>
      </c>
      <c r="E162" s="90">
        <v>3454</v>
      </c>
      <c r="F162" s="90" t="s">
        <v>308</v>
      </c>
      <c r="G162" s="90">
        <v>16</v>
      </c>
      <c r="H162" s="90">
        <v>2</v>
      </c>
      <c r="I162" s="90">
        <v>25</v>
      </c>
      <c r="J162" s="91"/>
      <c r="K162" s="90"/>
      <c r="L162" s="90"/>
      <c r="M162" s="90"/>
      <c r="N162" s="90"/>
      <c r="O162" s="90"/>
      <c r="P162" s="92"/>
      <c r="Q162" s="90"/>
      <c r="R162" s="90"/>
      <c r="S162" s="90"/>
      <c r="T162" s="90"/>
      <c r="U162" s="90"/>
      <c r="V162" s="90"/>
      <c r="W162" s="90"/>
      <c r="X162" s="90"/>
      <c r="Y162" s="93"/>
    </row>
    <row r="163" spans="1:25" x14ac:dyDescent="0.5">
      <c r="A163" s="90">
        <v>80</v>
      </c>
      <c r="B163" s="159" t="s">
        <v>123</v>
      </c>
      <c r="C163" s="159">
        <v>39882</v>
      </c>
      <c r="D163" s="159">
        <v>133</v>
      </c>
      <c r="E163" s="159">
        <v>3398</v>
      </c>
      <c r="F163" s="159" t="s">
        <v>308</v>
      </c>
      <c r="G163" s="159">
        <v>28</v>
      </c>
      <c r="H163" s="159">
        <v>1</v>
      </c>
      <c r="I163" s="159">
        <v>10</v>
      </c>
      <c r="J163" s="91"/>
      <c r="K163" s="90"/>
      <c r="L163" s="90"/>
      <c r="M163" s="90"/>
      <c r="N163" s="90"/>
      <c r="O163" s="90">
        <v>80</v>
      </c>
      <c r="P163" s="92" t="s">
        <v>697</v>
      </c>
      <c r="Q163" s="90"/>
      <c r="R163" s="90"/>
      <c r="S163" s="90"/>
      <c r="T163" s="90"/>
      <c r="U163" s="90"/>
      <c r="V163" s="90"/>
      <c r="W163" s="90"/>
      <c r="X163" s="90"/>
      <c r="Y163" s="162" t="s">
        <v>557</v>
      </c>
    </row>
    <row r="164" spans="1:25" x14ac:dyDescent="0.5">
      <c r="A164" s="90"/>
      <c r="B164" s="159" t="s">
        <v>123</v>
      </c>
      <c r="C164" s="159">
        <v>19740</v>
      </c>
      <c r="D164" s="159">
        <v>296</v>
      </c>
      <c r="E164" s="159">
        <v>1774</v>
      </c>
      <c r="F164" s="159" t="s">
        <v>308</v>
      </c>
      <c r="G164" s="159">
        <v>8</v>
      </c>
      <c r="H164" s="159">
        <v>1</v>
      </c>
      <c r="I164" s="159">
        <v>71</v>
      </c>
      <c r="J164" s="91"/>
      <c r="K164" s="90"/>
      <c r="L164" s="90"/>
      <c r="M164" s="90"/>
      <c r="N164" s="90"/>
      <c r="O164" s="90"/>
      <c r="P164" s="92"/>
      <c r="Q164" s="90"/>
      <c r="R164" s="90"/>
      <c r="S164" s="90"/>
      <c r="T164" s="90"/>
      <c r="U164" s="90"/>
      <c r="V164" s="90"/>
      <c r="W164" s="90"/>
      <c r="X164" s="90"/>
      <c r="Y164" s="162" t="s">
        <v>588</v>
      </c>
    </row>
    <row r="165" spans="1:25" x14ac:dyDescent="0.5">
      <c r="A165" s="90">
        <v>81</v>
      </c>
      <c r="B165" s="159" t="s">
        <v>123</v>
      </c>
      <c r="C165" s="159">
        <v>17917</v>
      </c>
      <c r="D165" s="159">
        <v>37</v>
      </c>
      <c r="E165" s="159">
        <v>1404</v>
      </c>
      <c r="F165" s="159" t="s">
        <v>308</v>
      </c>
      <c r="G165" s="159">
        <v>1</v>
      </c>
      <c r="H165" s="159">
        <v>2</v>
      </c>
      <c r="I165" s="159">
        <v>80</v>
      </c>
      <c r="J165" s="91"/>
      <c r="K165" s="90"/>
      <c r="L165" s="90"/>
      <c r="M165" s="90"/>
      <c r="N165" s="90"/>
      <c r="O165" s="90">
        <v>81</v>
      </c>
      <c r="P165" s="92" t="s">
        <v>697</v>
      </c>
      <c r="Q165" s="90"/>
      <c r="R165" s="90"/>
      <c r="S165" s="90"/>
      <c r="T165" s="90"/>
      <c r="U165" s="90"/>
      <c r="V165" s="90"/>
      <c r="W165" s="90"/>
      <c r="X165" s="90"/>
      <c r="Y165" s="162" t="s">
        <v>561</v>
      </c>
    </row>
    <row r="166" spans="1:25" x14ac:dyDescent="0.5">
      <c r="A166" s="90"/>
      <c r="B166" s="159" t="s">
        <v>123</v>
      </c>
      <c r="C166" s="159">
        <v>27376</v>
      </c>
      <c r="D166" s="159">
        <v>42</v>
      </c>
      <c r="E166" s="159">
        <v>974</v>
      </c>
      <c r="F166" s="159" t="s">
        <v>308</v>
      </c>
      <c r="G166" s="159">
        <v>16</v>
      </c>
      <c r="H166" s="159">
        <v>3</v>
      </c>
      <c r="I166" s="159">
        <v>37</v>
      </c>
      <c r="J166" s="91"/>
      <c r="K166" s="90"/>
      <c r="L166" s="90"/>
      <c r="M166" s="90"/>
      <c r="N166" s="90"/>
      <c r="O166" s="90"/>
      <c r="P166" s="92"/>
      <c r="Q166" s="90"/>
      <c r="R166" s="90"/>
      <c r="S166" s="90"/>
      <c r="T166" s="90"/>
      <c r="U166" s="90"/>
      <c r="V166" s="90"/>
      <c r="W166" s="90"/>
      <c r="X166" s="90"/>
      <c r="Y166" s="93"/>
    </row>
    <row r="167" spans="1:25" x14ac:dyDescent="0.5">
      <c r="A167" s="90"/>
      <c r="B167" s="159" t="s">
        <v>123</v>
      </c>
      <c r="C167" s="159">
        <v>39896</v>
      </c>
      <c r="D167" s="159">
        <v>151</v>
      </c>
      <c r="E167" s="159">
        <v>3412</v>
      </c>
      <c r="F167" s="159" t="s">
        <v>308</v>
      </c>
      <c r="G167" s="159">
        <v>13</v>
      </c>
      <c r="H167" s="159">
        <v>3</v>
      </c>
      <c r="I167" s="159">
        <v>40</v>
      </c>
      <c r="J167" s="91"/>
      <c r="K167" s="90"/>
      <c r="L167" s="90"/>
      <c r="M167" s="90"/>
      <c r="N167" s="90"/>
      <c r="O167" s="90"/>
      <c r="P167" s="92"/>
      <c r="Q167" s="90"/>
      <c r="R167" s="90"/>
      <c r="S167" s="90"/>
      <c r="T167" s="90"/>
      <c r="U167" s="90"/>
      <c r="V167" s="90"/>
      <c r="W167" s="90"/>
      <c r="X167" s="90"/>
      <c r="Y167" s="93"/>
    </row>
    <row r="168" spans="1:25" x14ac:dyDescent="0.5">
      <c r="A168" s="90"/>
      <c r="B168" s="159" t="s">
        <v>123</v>
      </c>
      <c r="C168" s="159">
        <v>39881</v>
      </c>
      <c r="D168" s="159">
        <v>132</v>
      </c>
      <c r="E168" s="159">
        <v>3397</v>
      </c>
      <c r="F168" s="159" t="s">
        <v>308</v>
      </c>
      <c r="G168" s="159">
        <v>4</v>
      </c>
      <c r="H168" s="159">
        <v>0</v>
      </c>
      <c r="I168" s="159">
        <v>72</v>
      </c>
      <c r="J168" s="91"/>
      <c r="K168" s="90"/>
      <c r="L168" s="90"/>
      <c r="M168" s="90"/>
      <c r="N168" s="90"/>
      <c r="O168" s="90"/>
      <c r="P168" s="92"/>
      <c r="Q168" s="90"/>
      <c r="R168" s="90"/>
      <c r="S168" s="90"/>
      <c r="T168" s="90"/>
      <c r="U168" s="90"/>
      <c r="V168" s="90"/>
      <c r="W168" s="90"/>
      <c r="X168" s="90"/>
      <c r="Y168" s="93"/>
    </row>
    <row r="169" spans="1:25" x14ac:dyDescent="0.5">
      <c r="A169" s="90"/>
      <c r="B169" s="159" t="s">
        <v>123</v>
      </c>
      <c r="C169" s="159">
        <v>27043</v>
      </c>
      <c r="D169" s="159">
        <v>56</v>
      </c>
      <c r="E169" s="159">
        <v>873</v>
      </c>
      <c r="F169" s="159" t="s">
        <v>308</v>
      </c>
      <c r="G169" s="159">
        <v>9</v>
      </c>
      <c r="H169" s="159">
        <v>2</v>
      </c>
      <c r="I169" s="159">
        <v>96</v>
      </c>
      <c r="J169" s="91"/>
      <c r="K169" s="90"/>
      <c r="L169" s="90"/>
      <c r="M169" s="90"/>
      <c r="N169" s="90"/>
      <c r="O169" s="90"/>
      <c r="P169" s="92"/>
      <c r="Q169" s="90"/>
      <c r="R169" s="90"/>
      <c r="S169" s="90"/>
      <c r="T169" s="90"/>
      <c r="U169" s="90"/>
      <c r="V169" s="90"/>
      <c r="W169" s="90"/>
      <c r="X169" s="90"/>
      <c r="Y169" s="93"/>
    </row>
    <row r="170" spans="1:25" x14ac:dyDescent="0.5">
      <c r="A170" s="90"/>
      <c r="B170" s="159" t="s">
        <v>123</v>
      </c>
      <c r="C170" s="159">
        <v>24860</v>
      </c>
      <c r="D170" s="159">
        <v>15</v>
      </c>
      <c r="E170" s="159">
        <v>698</v>
      </c>
      <c r="F170" s="159" t="s">
        <v>308</v>
      </c>
      <c r="G170" s="159">
        <v>0</v>
      </c>
      <c r="H170" s="159">
        <v>0</v>
      </c>
      <c r="I170" s="159">
        <v>90</v>
      </c>
      <c r="J170" s="91"/>
      <c r="K170" s="90"/>
      <c r="L170" s="90"/>
      <c r="M170" s="90"/>
      <c r="N170" s="90"/>
      <c r="O170" s="90"/>
      <c r="P170" s="92"/>
      <c r="Q170" s="90"/>
      <c r="R170" s="90"/>
      <c r="S170" s="90"/>
      <c r="T170" s="90"/>
      <c r="U170" s="90"/>
      <c r="V170" s="90"/>
      <c r="W170" s="90"/>
      <c r="X170" s="90"/>
      <c r="Y170" s="93"/>
    </row>
    <row r="171" spans="1:25" x14ac:dyDescent="0.5">
      <c r="A171" s="90"/>
      <c r="B171" s="159" t="s">
        <v>123</v>
      </c>
      <c r="C171" s="159">
        <v>36993</v>
      </c>
      <c r="D171" s="159">
        <v>19</v>
      </c>
      <c r="E171" s="159">
        <v>2747</v>
      </c>
      <c r="F171" s="159" t="s">
        <v>308</v>
      </c>
      <c r="G171" s="159">
        <v>0</v>
      </c>
      <c r="H171" s="159">
        <v>0</v>
      </c>
      <c r="I171" s="159">
        <v>78</v>
      </c>
      <c r="J171" s="91"/>
      <c r="K171" s="90"/>
      <c r="L171" s="90"/>
      <c r="M171" s="90"/>
      <c r="N171" s="90"/>
      <c r="O171" s="90"/>
      <c r="P171" s="92"/>
      <c r="Q171" s="90"/>
      <c r="R171" s="90"/>
      <c r="S171" s="90"/>
      <c r="T171" s="90"/>
      <c r="U171" s="90"/>
      <c r="V171" s="90"/>
      <c r="W171" s="90"/>
      <c r="X171" s="90"/>
      <c r="Y171" s="93"/>
    </row>
    <row r="172" spans="1:25" x14ac:dyDescent="0.5">
      <c r="A172" s="90"/>
      <c r="B172" s="159" t="s">
        <v>128</v>
      </c>
      <c r="C172" s="159">
        <v>775</v>
      </c>
      <c r="D172" s="159">
        <v>377</v>
      </c>
      <c r="E172" s="159">
        <v>25</v>
      </c>
      <c r="F172" s="159" t="s">
        <v>308</v>
      </c>
      <c r="G172" s="159">
        <v>0</v>
      </c>
      <c r="H172" s="159">
        <v>0</v>
      </c>
      <c r="I172" s="159">
        <v>34</v>
      </c>
      <c r="J172" s="91"/>
      <c r="K172" s="90"/>
      <c r="L172" s="90"/>
      <c r="M172" s="90"/>
      <c r="N172" s="90"/>
      <c r="O172" s="90"/>
      <c r="P172" s="92"/>
      <c r="Q172" s="90"/>
      <c r="R172" s="90"/>
      <c r="S172" s="90"/>
      <c r="T172" s="90"/>
      <c r="U172" s="90"/>
      <c r="V172" s="90"/>
      <c r="W172" s="90"/>
      <c r="X172" s="90"/>
      <c r="Y172" s="93"/>
    </row>
    <row r="173" spans="1:25" x14ac:dyDescent="0.5">
      <c r="A173" s="90">
        <v>82</v>
      </c>
      <c r="B173" s="90" t="s">
        <v>123</v>
      </c>
      <c r="C173" s="90">
        <v>40557</v>
      </c>
      <c r="D173" s="90">
        <v>125</v>
      </c>
      <c r="E173" s="90">
        <v>3653</v>
      </c>
      <c r="F173" s="90" t="s">
        <v>308</v>
      </c>
      <c r="G173" s="90">
        <v>6</v>
      </c>
      <c r="H173" s="90">
        <v>2</v>
      </c>
      <c r="I173" s="90">
        <v>23</v>
      </c>
      <c r="J173" s="91"/>
      <c r="K173" s="90"/>
      <c r="L173" s="90"/>
      <c r="M173" s="90"/>
      <c r="N173" s="90"/>
      <c r="O173" s="90">
        <v>82</v>
      </c>
      <c r="P173" s="92" t="s">
        <v>698</v>
      </c>
      <c r="Q173" s="90"/>
      <c r="R173" s="90"/>
      <c r="S173" s="90"/>
      <c r="T173" s="90"/>
      <c r="U173" s="90"/>
      <c r="V173" s="90"/>
      <c r="W173" s="90"/>
      <c r="X173" s="90"/>
      <c r="Y173" s="93" t="s">
        <v>563</v>
      </c>
    </row>
    <row r="174" spans="1:25" x14ac:dyDescent="0.5">
      <c r="A174" s="90">
        <v>83</v>
      </c>
      <c r="B174" s="90"/>
      <c r="C174" s="90">
        <v>44307</v>
      </c>
      <c r="D174" s="90">
        <v>425</v>
      </c>
      <c r="E174" s="90">
        <v>4179</v>
      </c>
      <c r="F174" s="90"/>
      <c r="G174" s="90">
        <v>7</v>
      </c>
      <c r="H174" s="90">
        <v>1</v>
      </c>
      <c r="I174" s="90">
        <v>41</v>
      </c>
      <c r="J174" s="91"/>
      <c r="K174" s="90"/>
      <c r="L174" s="90"/>
      <c r="M174" s="90"/>
      <c r="N174" s="90"/>
      <c r="O174" s="90"/>
      <c r="P174" s="92" t="s">
        <v>1179</v>
      </c>
      <c r="Q174" s="90"/>
      <c r="R174" s="90"/>
      <c r="S174" s="90"/>
      <c r="T174" s="90"/>
      <c r="U174" s="90"/>
      <c r="V174" s="90"/>
      <c r="W174" s="90"/>
      <c r="X174" s="90"/>
      <c r="Y174" s="93" t="s">
        <v>725</v>
      </c>
    </row>
    <row r="175" spans="1:25" x14ac:dyDescent="0.5">
      <c r="A175" s="263"/>
      <c r="B175" s="263"/>
      <c r="C175" s="263"/>
      <c r="D175" s="263"/>
      <c r="E175" s="263"/>
      <c r="F175" s="263"/>
      <c r="G175" s="263"/>
      <c r="H175" s="263"/>
      <c r="I175" s="263"/>
      <c r="J175" s="263"/>
      <c r="K175" s="263"/>
      <c r="L175" s="263"/>
      <c r="M175" s="263"/>
      <c r="N175" s="263"/>
      <c r="O175" s="263"/>
      <c r="P175" s="266"/>
      <c r="Q175" s="263"/>
      <c r="R175" s="263"/>
      <c r="S175" s="263"/>
      <c r="T175" s="263"/>
      <c r="U175" s="263"/>
      <c r="V175" s="263"/>
      <c r="W175" s="263"/>
      <c r="X175" s="263"/>
      <c r="Y175" s="267"/>
    </row>
    <row r="177" spans="2:11" x14ac:dyDescent="0.5">
      <c r="B177" s="81"/>
      <c r="F177" s="74"/>
    </row>
    <row r="185" spans="2:11" ht="21.6" x14ac:dyDescent="0.55000000000000004">
      <c r="K185" s="59"/>
    </row>
    <row r="186" spans="2:11" ht="21.6" x14ac:dyDescent="0.55000000000000004">
      <c r="K186" s="59"/>
    </row>
    <row r="187" spans="2:11" ht="21.6" x14ac:dyDescent="0.55000000000000004">
      <c r="K187" s="59"/>
    </row>
    <row r="188" spans="2:11" ht="21.6" x14ac:dyDescent="0.55000000000000004">
      <c r="K188" s="59"/>
    </row>
  </sheetData>
  <mergeCells count="35">
    <mergeCell ref="L1:N1"/>
    <mergeCell ref="X1:Y1"/>
    <mergeCell ref="A2:Y2"/>
    <mergeCell ref="A3:Y3"/>
    <mergeCell ref="A5:N5"/>
    <mergeCell ref="O5:Y5"/>
    <mergeCell ref="M7:M9"/>
    <mergeCell ref="N7:N9"/>
    <mergeCell ref="A6:A9"/>
    <mergeCell ref="B6:B9"/>
    <mergeCell ref="C6:C9"/>
    <mergeCell ref="D6:E6"/>
    <mergeCell ref="F6:F9"/>
    <mergeCell ref="G6:I6"/>
    <mergeCell ref="X6:X9"/>
    <mergeCell ref="Y6:Y9"/>
    <mergeCell ref="D7:D9"/>
    <mergeCell ref="E7:E9"/>
    <mergeCell ref="G7:G9"/>
    <mergeCell ref="H7:H9"/>
    <mergeCell ref="I7:I9"/>
    <mergeCell ref="J7:J9"/>
    <mergeCell ref="K7:K9"/>
    <mergeCell ref="J6:N6"/>
    <mergeCell ref="O6:O9"/>
    <mergeCell ref="P6:P9"/>
    <mergeCell ref="Q6:Q9"/>
    <mergeCell ref="R6:R9"/>
    <mergeCell ref="S6:S9"/>
    <mergeCell ref="L7:L9"/>
    <mergeCell ref="T7:T9"/>
    <mergeCell ref="U7:U9"/>
    <mergeCell ref="V7:V9"/>
    <mergeCell ref="W7:W9"/>
    <mergeCell ref="T6:W6"/>
  </mergeCells>
  <pageMargins left="0.7" right="0.7" top="0.75" bottom="0.75" header="0.3" footer="0.3"/>
  <pageSetup paperSize="9" scale="71" orientation="landscape" r:id="rId1"/>
  <rowBreaks count="5" manualBreakCount="5">
    <brk id="30" max="25" man="1"/>
    <brk id="86" max="16383" man="1"/>
    <brk id="116" max="16383" man="1"/>
    <brk id="141" max="16383" man="1"/>
    <brk id="16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Z79"/>
  <sheetViews>
    <sheetView view="pageBreakPreview" topLeftCell="A28" zoomScale="93" zoomScaleNormal="100" zoomScaleSheetLayoutView="93" workbookViewId="0">
      <selection activeCell="K33" sqref="K33"/>
    </sheetView>
  </sheetViews>
  <sheetFormatPr defaultRowHeight="19.8" x14ac:dyDescent="0.5"/>
  <cols>
    <col min="1" max="1" width="3.3984375" style="9" customWidth="1"/>
    <col min="2" max="2" width="6" style="9" customWidth="1"/>
    <col min="3" max="3" width="5.59765625" style="9" customWidth="1"/>
    <col min="4" max="4" width="6" style="9" customWidth="1"/>
    <col min="5" max="5" width="5.3984375" style="9" customWidth="1"/>
    <col min="6" max="6" width="10" style="11" customWidth="1"/>
    <col min="7" max="7" width="3.09765625" style="9" customWidth="1"/>
    <col min="8" max="8" width="3.69921875" style="9" customWidth="1"/>
    <col min="9" max="9" width="3.3984375" style="9" customWidth="1"/>
    <col min="10" max="10" width="6.8984375" style="9" customWidth="1"/>
    <col min="11" max="11" width="7.09765625" style="9" customWidth="1"/>
    <col min="12" max="12" width="6.09765625" style="9" customWidth="1"/>
    <col min="13" max="13" width="7" style="9" customWidth="1"/>
    <col min="14" max="14" width="7.59765625" style="9" customWidth="1"/>
    <col min="15" max="15" width="3.19921875" style="9" customWidth="1"/>
    <col min="16" max="16" width="7.19921875" style="9" customWidth="1"/>
    <col min="17" max="17" width="11.59765625" style="9" customWidth="1"/>
    <col min="18" max="19" width="11.19921875" style="9" customWidth="1"/>
    <col min="20" max="20" width="8.09765625" style="9" customWidth="1"/>
    <col min="21" max="21" width="5.8984375" style="9" customWidth="1"/>
    <col min="22" max="22" width="5" style="9" customWidth="1"/>
    <col min="23" max="23" width="8.3984375" style="9" customWidth="1"/>
    <col min="24" max="24" width="8.59765625" style="9" customWidth="1"/>
    <col min="25" max="25" width="8.19921875" style="44" customWidth="1"/>
    <col min="26" max="256" width="9" style="9"/>
    <col min="257" max="257" width="3.3984375" style="9" customWidth="1"/>
    <col min="258" max="258" width="5.3984375" style="9" customWidth="1"/>
    <col min="259" max="259" width="5.59765625" style="9" customWidth="1"/>
    <col min="260" max="260" width="6" style="9" customWidth="1"/>
    <col min="261" max="261" width="5.3984375" style="9" customWidth="1"/>
    <col min="262" max="262" width="10" style="9" customWidth="1"/>
    <col min="263" max="263" width="3.09765625" style="9" customWidth="1"/>
    <col min="264" max="264" width="3.69921875" style="9" customWidth="1"/>
    <col min="265" max="265" width="3.3984375" style="9" customWidth="1"/>
    <col min="266" max="266" width="6.8984375" style="9" customWidth="1"/>
    <col min="267" max="267" width="7.09765625" style="9" customWidth="1"/>
    <col min="268" max="268" width="6.09765625" style="9" customWidth="1"/>
    <col min="269" max="269" width="7" style="9" customWidth="1"/>
    <col min="270" max="270" width="7.59765625" style="9" customWidth="1"/>
    <col min="271" max="271" width="3.19921875" style="9" customWidth="1"/>
    <col min="272" max="272" width="7.19921875" style="9" customWidth="1"/>
    <col min="273" max="273" width="11.59765625" style="9" customWidth="1"/>
    <col min="274" max="275" width="11.19921875" style="9" customWidth="1"/>
    <col min="276" max="276" width="8.09765625" style="9" customWidth="1"/>
    <col min="277" max="277" width="5.8984375" style="9" customWidth="1"/>
    <col min="278" max="278" width="5" style="9" customWidth="1"/>
    <col min="279" max="279" width="8.3984375" style="9" customWidth="1"/>
    <col min="280" max="280" width="8.59765625" style="9" customWidth="1"/>
    <col min="281" max="281" width="6.3984375" style="9" customWidth="1"/>
    <col min="282" max="512" width="9" style="9"/>
    <col min="513" max="513" width="3.3984375" style="9" customWidth="1"/>
    <col min="514" max="514" width="5.3984375" style="9" customWidth="1"/>
    <col min="515" max="515" width="5.59765625" style="9" customWidth="1"/>
    <col min="516" max="516" width="6" style="9" customWidth="1"/>
    <col min="517" max="517" width="5.3984375" style="9" customWidth="1"/>
    <col min="518" max="518" width="10" style="9" customWidth="1"/>
    <col min="519" max="519" width="3.09765625" style="9" customWidth="1"/>
    <col min="520" max="520" width="3.69921875" style="9" customWidth="1"/>
    <col min="521" max="521" width="3.3984375" style="9" customWidth="1"/>
    <col min="522" max="522" width="6.8984375" style="9" customWidth="1"/>
    <col min="523" max="523" width="7.09765625" style="9" customWidth="1"/>
    <col min="524" max="524" width="6.09765625" style="9" customWidth="1"/>
    <col min="525" max="525" width="7" style="9" customWidth="1"/>
    <col min="526" max="526" width="7.59765625" style="9" customWidth="1"/>
    <col min="527" max="527" width="3.19921875" style="9" customWidth="1"/>
    <col min="528" max="528" width="7.19921875" style="9" customWidth="1"/>
    <col min="529" max="529" width="11.59765625" style="9" customWidth="1"/>
    <col min="530" max="531" width="11.19921875" style="9" customWidth="1"/>
    <col min="532" max="532" width="8.09765625" style="9" customWidth="1"/>
    <col min="533" max="533" width="5.8984375" style="9" customWidth="1"/>
    <col min="534" max="534" width="5" style="9" customWidth="1"/>
    <col min="535" max="535" width="8.3984375" style="9" customWidth="1"/>
    <col min="536" max="536" width="8.59765625" style="9" customWidth="1"/>
    <col min="537" max="537" width="6.3984375" style="9" customWidth="1"/>
    <col min="538" max="768" width="9" style="9"/>
    <col min="769" max="769" width="3.3984375" style="9" customWidth="1"/>
    <col min="770" max="770" width="5.3984375" style="9" customWidth="1"/>
    <col min="771" max="771" width="5.59765625" style="9" customWidth="1"/>
    <col min="772" max="772" width="6" style="9" customWidth="1"/>
    <col min="773" max="773" width="5.3984375" style="9" customWidth="1"/>
    <col min="774" max="774" width="10" style="9" customWidth="1"/>
    <col min="775" max="775" width="3.09765625" style="9" customWidth="1"/>
    <col min="776" max="776" width="3.69921875" style="9" customWidth="1"/>
    <col min="777" max="777" width="3.3984375" style="9" customWidth="1"/>
    <col min="778" max="778" width="6.8984375" style="9" customWidth="1"/>
    <col min="779" max="779" width="7.09765625" style="9" customWidth="1"/>
    <col min="780" max="780" width="6.09765625" style="9" customWidth="1"/>
    <col min="781" max="781" width="7" style="9" customWidth="1"/>
    <col min="782" max="782" width="7.59765625" style="9" customWidth="1"/>
    <col min="783" max="783" width="3.19921875" style="9" customWidth="1"/>
    <col min="784" max="784" width="7.19921875" style="9" customWidth="1"/>
    <col min="785" max="785" width="11.59765625" style="9" customWidth="1"/>
    <col min="786" max="787" width="11.19921875" style="9" customWidth="1"/>
    <col min="788" max="788" width="8.09765625" style="9" customWidth="1"/>
    <col min="789" max="789" width="5.8984375" style="9" customWidth="1"/>
    <col min="790" max="790" width="5" style="9" customWidth="1"/>
    <col min="791" max="791" width="8.3984375" style="9" customWidth="1"/>
    <col min="792" max="792" width="8.59765625" style="9" customWidth="1"/>
    <col min="793" max="793" width="6.3984375" style="9" customWidth="1"/>
    <col min="794" max="1024" width="9" style="9"/>
    <col min="1025" max="1025" width="3.3984375" style="9" customWidth="1"/>
    <col min="1026" max="1026" width="5.3984375" style="9" customWidth="1"/>
    <col min="1027" max="1027" width="5.59765625" style="9" customWidth="1"/>
    <col min="1028" max="1028" width="6" style="9" customWidth="1"/>
    <col min="1029" max="1029" width="5.3984375" style="9" customWidth="1"/>
    <col min="1030" max="1030" width="10" style="9" customWidth="1"/>
    <col min="1031" max="1031" width="3.09765625" style="9" customWidth="1"/>
    <col min="1032" max="1032" width="3.69921875" style="9" customWidth="1"/>
    <col min="1033" max="1033" width="3.3984375" style="9" customWidth="1"/>
    <col min="1034" max="1034" width="6.8984375" style="9" customWidth="1"/>
    <col min="1035" max="1035" width="7.09765625" style="9" customWidth="1"/>
    <col min="1036" max="1036" width="6.09765625" style="9" customWidth="1"/>
    <col min="1037" max="1037" width="7" style="9" customWidth="1"/>
    <col min="1038" max="1038" width="7.59765625" style="9" customWidth="1"/>
    <col min="1039" max="1039" width="3.19921875" style="9" customWidth="1"/>
    <col min="1040" max="1040" width="7.19921875" style="9" customWidth="1"/>
    <col min="1041" max="1041" width="11.59765625" style="9" customWidth="1"/>
    <col min="1042" max="1043" width="11.19921875" style="9" customWidth="1"/>
    <col min="1044" max="1044" width="8.09765625" style="9" customWidth="1"/>
    <col min="1045" max="1045" width="5.8984375" style="9" customWidth="1"/>
    <col min="1046" max="1046" width="5" style="9" customWidth="1"/>
    <col min="1047" max="1047" width="8.3984375" style="9" customWidth="1"/>
    <col min="1048" max="1048" width="8.59765625" style="9" customWidth="1"/>
    <col min="1049" max="1049" width="6.3984375" style="9" customWidth="1"/>
    <col min="1050" max="1280" width="9" style="9"/>
    <col min="1281" max="1281" width="3.3984375" style="9" customWidth="1"/>
    <col min="1282" max="1282" width="5.3984375" style="9" customWidth="1"/>
    <col min="1283" max="1283" width="5.59765625" style="9" customWidth="1"/>
    <col min="1284" max="1284" width="6" style="9" customWidth="1"/>
    <col min="1285" max="1285" width="5.3984375" style="9" customWidth="1"/>
    <col min="1286" max="1286" width="10" style="9" customWidth="1"/>
    <col min="1287" max="1287" width="3.09765625" style="9" customWidth="1"/>
    <col min="1288" max="1288" width="3.69921875" style="9" customWidth="1"/>
    <col min="1289" max="1289" width="3.3984375" style="9" customWidth="1"/>
    <col min="1290" max="1290" width="6.8984375" style="9" customWidth="1"/>
    <col min="1291" max="1291" width="7.09765625" style="9" customWidth="1"/>
    <col min="1292" max="1292" width="6.09765625" style="9" customWidth="1"/>
    <col min="1293" max="1293" width="7" style="9" customWidth="1"/>
    <col min="1294" max="1294" width="7.59765625" style="9" customWidth="1"/>
    <col min="1295" max="1295" width="3.19921875" style="9" customWidth="1"/>
    <col min="1296" max="1296" width="7.19921875" style="9" customWidth="1"/>
    <col min="1297" max="1297" width="11.59765625" style="9" customWidth="1"/>
    <col min="1298" max="1299" width="11.19921875" style="9" customWidth="1"/>
    <col min="1300" max="1300" width="8.09765625" style="9" customWidth="1"/>
    <col min="1301" max="1301" width="5.8984375" style="9" customWidth="1"/>
    <col min="1302" max="1302" width="5" style="9" customWidth="1"/>
    <col min="1303" max="1303" width="8.3984375" style="9" customWidth="1"/>
    <col min="1304" max="1304" width="8.59765625" style="9" customWidth="1"/>
    <col min="1305" max="1305" width="6.3984375" style="9" customWidth="1"/>
    <col min="1306" max="1536" width="9" style="9"/>
    <col min="1537" max="1537" width="3.3984375" style="9" customWidth="1"/>
    <col min="1538" max="1538" width="5.3984375" style="9" customWidth="1"/>
    <col min="1539" max="1539" width="5.59765625" style="9" customWidth="1"/>
    <col min="1540" max="1540" width="6" style="9" customWidth="1"/>
    <col min="1541" max="1541" width="5.3984375" style="9" customWidth="1"/>
    <col min="1542" max="1542" width="10" style="9" customWidth="1"/>
    <col min="1543" max="1543" width="3.09765625" style="9" customWidth="1"/>
    <col min="1544" max="1544" width="3.69921875" style="9" customWidth="1"/>
    <col min="1545" max="1545" width="3.3984375" style="9" customWidth="1"/>
    <col min="1546" max="1546" width="6.8984375" style="9" customWidth="1"/>
    <col min="1547" max="1547" width="7.09765625" style="9" customWidth="1"/>
    <col min="1548" max="1548" width="6.09765625" style="9" customWidth="1"/>
    <col min="1549" max="1549" width="7" style="9" customWidth="1"/>
    <col min="1550" max="1550" width="7.59765625" style="9" customWidth="1"/>
    <col min="1551" max="1551" width="3.19921875" style="9" customWidth="1"/>
    <col min="1552" max="1552" width="7.19921875" style="9" customWidth="1"/>
    <col min="1553" max="1553" width="11.59765625" style="9" customWidth="1"/>
    <col min="1554" max="1555" width="11.19921875" style="9" customWidth="1"/>
    <col min="1556" max="1556" width="8.09765625" style="9" customWidth="1"/>
    <col min="1557" max="1557" width="5.8984375" style="9" customWidth="1"/>
    <col min="1558" max="1558" width="5" style="9" customWidth="1"/>
    <col min="1559" max="1559" width="8.3984375" style="9" customWidth="1"/>
    <col min="1560" max="1560" width="8.59765625" style="9" customWidth="1"/>
    <col min="1561" max="1561" width="6.3984375" style="9" customWidth="1"/>
    <col min="1562" max="1792" width="9" style="9"/>
    <col min="1793" max="1793" width="3.3984375" style="9" customWidth="1"/>
    <col min="1794" max="1794" width="5.3984375" style="9" customWidth="1"/>
    <col min="1795" max="1795" width="5.59765625" style="9" customWidth="1"/>
    <col min="1796" max="1796" width="6" style="9" customWidth="1"/>
    <col min="1797" max="1797" width="5.3984375" style="9" customWidth="1"/>
    <col min="1798" max="1798" width="10" style="9" customWidth="1"/>
    <col min="1799" max="1799" width="3.09765625" style="9" customWidth="1"/>
    <col min="1800" max="1800" width="3.69921875" style="9" customWidth="1"/>
    <col min="1801" max="1801" width="3.3984375" style="9" customWidth="1"/>
    <col min="1802" max="1802" width="6.8984375" style="9" customWidth="1"/>
    <col min="1803" max="1803" width="7.09765625" style="9" customWidth="1"/>
    <col min="1804" max="1804" width="6.09765625" style="9" customWidth="1"/>
    <col min="1805" max="1805" width="7" style="9" customWidth="1"/>
    <col min="1806" max="1806" width="7.59765625" style="9" customWidth="1"/>
    <col min="1807" max="1807" width="3.19921875" style="9" customWidth="1"/>
    <col min="1808" max="1808" width="7.19921875" style="9" customWidth="1"/>
    <col min="1809" max="1809" width="11.59765625" style="9" customWidth="1"/>
    <col min="1810" max="1811" width="11.19921875" style="9" customWidth="1"/>
    <col min="1812" max="1812" width="8.09765625" style="9" customWidth="1"/>
    <col min="1813" max="1813" width="5.8984375" style="9" customWidth="1"/>
    <col min="1814" max="1814" width="5" style="9" customWidth="1"/>
    <col min="1815" max="1815" width="8.3984375" style="9" customWidth="1"/>
    <col min="1816" max="1816" width="8.59765625" style="9" customWidth="1"/>
    <col min="1817" max="1817" width="6.3984375" style="9" customWidth="1"/>
    <col min="1818" max="2048" width="9" style="9"/>
    <col min="2049" max="2049" width="3.3984375" style="9" customWidth="1"/>
    <col min="2050" max="2050" width="5.3984375" style="9" customWidth="1"/>
    <col min="2051" max="2051" width="5.59765625" style="9" customWidth="1"/>
    <col min="2052" max="2052" width="6" style="9" customWidth="1"/>
    <col min="2053" max="2053" width="5.3984375" style="9" customWidth="1"/>
    <col min="2054" max="2054" width="10" style="9" customWidth="1"/>
    <col min="2055" max="2055" width="3.09765625" style="9" customWidth="1"/>
    <col min="2056" max="2056" width="3.69921875" style="9" customWidth="1"/>
    <col min="2057" max="2057" width="3.3984375" style="9" customWidth="1"/>
    <col min="2058" max="2058" width="6.8984375" style="9" customWidth="1"/>
    <col min="2059" max="2059" width="7.09765625" style="9" customWidth="1"/>
    <col min="2060" max="2060" width="6.09765625" style="9" customWidth="1"/>
    <col min="2061" max="2061" width="7" style="9" customWidth="1"/>
    <col min="2062" max="2062" width="7.59765625" style="9" customWidth="1"/>
    <col min="2063" max="2063" width="3.19921875" style="9" customWidth="1"/>
    <col min="2064" max="2064" width="7.19921875" style="9" customWidth="1"/>
    <col min="2065" max="2065" width="11.59765625" style="9" customWidth="1"/>
    <col min="2066" max="2067" width="11.19921875" style="9" customWidth="1"/>
    <col min="2068" max="2068" width="8.09765625" style="9" customWidth="1"/>
    <col min="2069" max="2069" width="5.8984375" style="9" customWidth="1"/>
    <col min="2070" max="2070" width="5" style="9" customWidth="1"/>
    <col min="2071" max="2071" width="8.3984375" style="9" customWidth="1"/>
    <col min="2072" max="2072" width="8.59765625" style="9" customWidth="1"/>
    <col min="2073" max="2073" width="6.3984375" style="9" customWidth="1"/>
    <col min="2074" max="2304" width="9" style="9"/>
    <col min="2305" max="2305" width="3.3984375" style="9" customWidth="1"/>
    <col min="2306" max="2306" width="5.3984375" style="9" customWidth="1"/>
    <col min="2307" max="2307" width="5.59765625" style="9" customWidth="1"/>
    <col min="2308" max="2308" width="6" style="9" customWidth="1"/>
    <col min="2309" max="2309" width="5.3984375" style="9" customWidth="1"/>
    <col min="2310" max="2310" width="10" style="9" customWidth="1"/>
    <col min="2311" max="2311" width="3.09765625" style="9" customWidth="1"/>
    <col min="2312" max="2312" width="3.69921875" style="9" customWidth="1"/>
    <col min="2313" max="2313" width="3.3984375" style="9" customWidth="1"/>
    <col min="2314" max="2314" width="6.8984375" style="9" customWidth="1"/>
    <col min="2315" max="2315" width="7.09765625" style="9" customWidth="1"/>
    <col min="2316" max="2316" width="6.09765625" style="9" customWidth="1"/>
    <col min="2317" max="2317" width="7" style="9" customWidth="1"/>
    <col min="2318" max="2318" width="7.59765625" style="9" customWidth="1"/>
    <col min="2319" max="2319" width="3.19921875" style="9" customWidth="1"/>
    <col min="2320" max="2320" width="7.19921875" style="9" customWidth="1"/>
    <col min="2321" max="2321" width="11.59765625" style="9" customWidth="1"/>
    <col min="2322" max="2323" width="11.19921875" style="9" customWidth="1"/>
    <col min="2324" max="2324" width="8.09765625" style="9" customWidth="1"/>
    <col min="2325" max="2325" width="5.8984375" style="9" customWidth="1"/>
    <col min="2326" max="2326" width="5" style="9" customWidth="1"/>
    <col min="2327" max="2327" width="8.3984375" style="9" customWidth="1"/>
    <col min="2328" max="2328" width="8.59765625" style="9" customWidth="1"/>
    <col min="2329" max="2329" width="6.3984375" style="9" customWidth="1"/>
    <col min="2330" max="2560" width="9" style="9"/>
    <col min="2561" max="2561" width="3.3984375" style="9" customWidth="1"/>
    <col min="2562" max="2562" width="5.3984375" style="9" customWidth="1"/>
    <col min="2563" max="2563" width="5.59765625" style="9" customWidth="1"/>
    <col min="2564" max="2564" width="6" style="9" customWidth="1"/>
    <col min="2565" max="2565" width="5.3984375" style="9" customWidth="1"/>
    <col min="2566" max="2566" width="10" style="9" customWidth="1"/>
    <col min="2567" max="2567" width="3.09765625" style="9" customWidth="1"/>
    <col min="2568" max="2568" width="3.69921875" style="9" customWidth="1"/>
    <col min="2569" max="2569" width="3.3984375" style="9" customWidth="1"/>
    <col min="2570" max="2570" width="6.8984375" style="9" customWidth="1"/>
    <col min="2571" max="2571" width="7.09765625" style="9" customWidth="1"/>
    <col min="2572" max="2572" width="6.09765625" style="9" customWidth="1"/>
    <col min="2573" max="2573" width="7" style="9" customWidth="1"/>
    <col min="2574" max="2574" width="7.59765625" style="9" customWidth="1"/>
    <col min="2575" max="2575" width="3.19921875" style="9" customWidth="1"/>
    <col min="2576" max="2576" width="7.19921875" style="9" customWidth="1"/>
    <col min="2577" max="2577" width="11.59765625" style="9" customWidth="1"/>
    <col min="2578" max="2579" width="11.19921875" style="9" customWidth="1"/>
    <col min="2580" max="2580" width="8.09765625" style="9" customWidth="1"/>
    <col min="2581" max="2581" width="5.8984375" style="9" customWidth="1"/>
    <col min="2582" max="2582" width="5" style="9" customWidth="1"/>
    <col min="2583" max="2583" width="8.3984375" style="9" customWidth="1"/>
    <col min="2584" max="2584" width="8.59765625" style="9" customWidth="1"/>
    <col min="2585" max="2585" width="6.3984375" style="9" customWidth="1"/>
    <col min="2586" max="2816" width="9" style="9"/>
    <col min="2817" max="2817" width="3.3984375" style="9" customWidth="1"/>
    <col min="2818" max="2818" width="5.3984375" style="9" customWidth="1"/>
    <col min="2819" max="2819" width="5.59765625" style="9" customWidth="1"/>
    <col min="2820" max="2820" width="6" style="9" customWidth="1"/>
    <col min="2821" max="2821" width="5.3984375" style="9" customWidth="1"/>
    <col min="2822" max="2822" width="10" style="9" customWidth="1"/>
    <col min="2823" max="2823" width="3.09765625" style="9" customWidth="1"/>
    <col min="2824" max="2824" width="3.69921875" style="9" customWidth="1"/>
    <col min="2825" max="2825" width="3.3984375" style="9" customWidth="1"/>
    <col min="2826" max="2826" width="6.8984375" style="9" customWidth="1"/>
    <col min="2827" max="2827" width="7.09765625" style="9" customWidth="1"/>
    <col min="2828" max="2828" width="6.09765625" style="9" customWidth="1"/>
    <col min="2829" max="2829" width="7" style="9" customWidth="1"/>
    <col min="2830" max="2830" width="7.59765625" style="9" customWidth="1"/>
    <col min="2831" max="2831" width="3.19921875" style="9" customWidth="1"/>
    <col min="2832" max="2832" width="7.19921875" style="9" customWidth="1"/>
    <col min="2833" max="2833" width="11.59765625" style="9" customWidth="1"/>
    <col min="2834" max="2835" width="11.19921875" style="9" customWidth="1"/>
    <col min="2836" max="2836" width="8.09765625" style="9" customWidth="1"/>
    <col min="2837" max="2837" width="5.8984375" style="9" customWidth="1"/>
    <col min="2838" max="2838" width="5" style="9" customWidth="1"/>
    <col min="2839" max="2839" width="8.3984375" style="9" customWidth="1"/>
    <col min="2840" max="2840" width="8.59765625" style="9" customWidth="1"/>
    <col min="2841" max="2841" width="6.3984375" style="9" customWidth="1"/>
    <col min="2842" max="3072" width="9" style="9"/>
    <col min="3073" max="3073" width="3.3984375" style="9" customWidth="1"/>
    <col min="3074" max="3074" width="5.3984375" style="9" customWidth="1"/>
    <col min="3075" max="3075" width="5.59765625" style="9" customWidth="1"/>
    <col min="3076" max="3076" width="6" style="9" customWidth="1"/>
    <col min="3077" max="3077" width="5.3984375" style="9" customWidth="1"/>
    <col min="3078" max="3078" width="10" style="9" customWidth="1"/>
    <col min="3079" max="3079" width="3.09765625" style="9" customWidth="1"/>
    <col min="3080" max="3080" width="3.69921875" style="9" customWidth="1"/>
    <col min="3081" max="3081" width="3.3984375" style="9" customWidth="1"/>
    <col min="3082" max="3082" width="6.8984375" style="9" customWidth="1"/>
    <col min="3083" max="3083" width="7.09765625" style="9" customWidth="1"/>
    <col min="3084" max="3084" width="6.09765625" style="9" customWidth="1"/>
    <col min="3085" max="3085" width="7" style="9" customWidth="1"/>
    <col min="3086" max="3086" width="7.59765625" style="9" customWidth="1"/>
    <col min="3087" max="3087" width="3.19921875" style="9" customWidth="1"/>
    <col min="3088" max="3088" width="7.19921875" style="9" customWidth="1"/>
    <col min="3089" max="3089" width="11.59765625" style="9" customWidth="1"/>
    <col min="3090" max="3091" width="11.19921875" style="9" customWidth="1"/>
    <col min="3092" max="3092" width="8.09765625" style="9" customWidth="1"/>
    <col min="3093" max="3093" width="5.8984375" style="9" customWidth="1"/>
    <col min="3094" max="3094" width="5" style="9" customWidth="1"/>
    <col min="3095" max="3095" width="8.3984375" style="9" customWidth="1"/>
    <col min="3096" max="3096" width="8.59765625" style="9" customWidth="1"/>
    <col min="3097" max="3097" width="6.3984375" style="9" customWidth="1"/>
    <col min="3098" max="3328" width="9" style="9"/>
    <col min="3329" max="3329" width="3.3984375" style="9" customWidth="1"/>
    <col min="3330" max="3330" width="5.3984375" style="9" customWidth="1"/>
    <col min="3331" max="3331" width="5.59765625" style="9" customWidth="1"/>
    <col min="3332" max="3332" width="6" style="9" customWidth="1"/>
    <col min="3333" max="3333" width="5.3984375" style="9" customWidth="1"/>
    <col min="3334" max="3334" width="10" style="9" customWidth="1"/>
    <col min="3335" max="3335" width="3.09765625" style="9" customWidth="1"/>
    <col min="3336" max="3336" width="3.69921875" style="9" customWidth="1"/>
    <col min="3337" max="3337" width="3.3984375" style="9" customWidth="1"/>
    <col min="3338" max="3338" width="6.8984375" style="9" customWidth="1"/>
    <col min="3339" max="3339" width="7.09765625" style="9" customWidth="1"/>
    <col min="3340" max="3340" width="6.09765625" style="9" customWidth="1"/>
    <col min="3341" max="3341" width="7" style="9" customWidth="1"/>
    <col min="3342" max="3342" width="7.59765625" style="9" customWidth="1"/>
    <col min="3343" max="3343" width="3.19921875" style="9" customWidth="1"/>
    <col min="3344" max="3344" width="7.19921875" style="9" customWidth="1"/>
    <col min="3345" max="3345" width="11.59765625" style="9" customWidth="1"/>
    <col min="3346" max="3347" width="11.19921875" style="9" customWidth="1"/>
    <col min="3348" max="3348" width="8.09765625" style="9" customWidth="1"/>
    <col min="3349" max="3349" width="5.8984375" style="9" customWidth="1"/>
    <col min="3350" max="3350" width="5" style="9" customWidth="1"/>
    <col min="3351" max="3351" width="8.3984375" style="9" customWidth="1"/>
    <col min="3352" max="3352" width="8.59765625" style="9" customWidth="1"/>
    <col min="3353" max="3353" width="6.3984375" style="9" customWidth="1"/>
    <col min="3354" max="3584" width="9" style="9"/>
    <col min="3585" max="3585" width="3.3984375" style="9" customWidth="1"/>
    <col min="3586" max="3586" width="5.3984375" style="9" customWidth="1"/>
    <col min="3587" max="3587" width="5.59765625" style="9" customWidth="1"/>
    <col min="3588" max="3588" width="6" style="9" customWidth="1"/>
    <col min="3589" max="3589" width="5.3984375" style="9" customWidth="1"/>
    <col min="3590" max="3590" width="10" style="9" customWidth="1"/>
    <col min="3591" max="3591" width="3.09765625" style="9" customWidth="1"/>
    <col min="3592" max="3592" width="3.69921875" style="9" customWidth="1"/>
    <col min="3593" max="3593" width="3.3984375" style="9" customWidth="1"/>
    <col min="3594" max="3594" width="6.8984375" style="9" customWidth="1"/>
    <col min="3595" max="3595" width="7.09765625" style="9" customWidth="1"/>
    <col min="3596" max="3596" width="6.09765625" style="9" customWidth="1"/>
    <col min="3597" max="3597" width="7" style="9" customWidth="1"/>
    <col min="3598" max="3598" width="7.59765625" style="9" customWidth="1"/>
    <col min="3599" max="3599" width="3.19921875" style="9" customWidth="1"/>
    <col min="3600" max="3600" width="7.19921875" style="9" customWidth="1"/>
    <col min="3601" max="3601" width="11.59765625" style="9" customWidth="1"/>
    <col min="3602" max="3603" width="11.19921875" style="9" customWidth="1"/>
    <col min="3604" max="3604" width="8.09765625" style="9" customWidth="1"/>
    <col min="3605" max="3605" width="5.8984375" style="9" customWidth="1"/>
    <col min="3606" max="3606" width="5" style="9" customWidth="1"/>
    <col min="3607" max="3607" width="8.3984375" style="9" customWidth="1"/>
    <col min="3608" max="3608" width="8.59765625" style="9" customWidth="1"/>
    <col min="3609" max="3609" width="6.3984375" style="9" customWidth="1"/>
    <col min="3610" max="3840" width="9" style="9"/>
    <col min="3841" max="3841" width="3.3984375" style="9" customWidth="1"/>
    <col min="3842" max="3842" width="5.3984375" style="9" customWidth="1"/>
    <col min="3843" max="3843" width="5.59765625" style="9" customWidth="1"/>
    <col min="3844" max="3844" width="6" style="9" customWidth="1"/>
    <col min="3845" max="3845" width="5.3984375" style="9" customWidth="1"/>
    <col min="3846" max="3846" width="10" style="9" customWidth="1"/>
    <col min="3847" max="3847" width="3.09765625" style="9" customWidth="1"/>
    <col min="3848" max="3848" width="3.69921875" style="9" customWidth="1"/>
    <col min="3849" max="3849" width="3.3984375" style="9" customWidth="1"/>
    <col min="3850" max="3850" width="6.8984375" style="9" customWidth="1"/>
    <col min="3851" max="3851" width="7.09765625" style="9" customWidth="1"/>
    <col min="3852" max="3852" width="6.09765625" style="9" customWidth="1"/>
    <col min="3853" max="3853" width="7" style="9" customWidth="1"/>
    <col min="3854" max="3854" width="7.59765625" style="9" customWidth="1"/>
    <col min="3855" max="3855" width="3.19921875" style="9" customWidth="1"/>
    <col min="3856" max="3856" width="7.19921875" style="9" customWidth="1"/>
    <col min="3857" max="3857" width="11.59765625" style="9" customWidth="1"/>
    <col min="3858" max="3859" width="11.19921875" style="9" customWidth="1"/>
    <col min="3860" max="3860" width="8.09765625" style="9" customWidth="1"/>
    <col min="3861" max="3861" width="5.8984375" style="9" customWidth="1"/>
    <col min="3862" max="3862" width="5" style="9" customWidth="1"/>
    <col min="3863" max="3863" width="8.3984375" style="9" customWidth="1"/>
    <col min="3864" max="3864" width="8.59765625" style="9" customWidth="1"/>
    <col min="3865" max="3865" width="6.3984375" style="9" customWidth="1"/>
    <col min="3866" max="4096" width="9" style="9"/>
    <col min="4097" max="4097" width="3.3984375" style="9" customWidth="1"/>
    <col min="4098" max="4098" width="5.3984375" style="9" customWidth="1"/>
    <col min="4099" max="4099" width="5.59765625" style="9" customWidth="1"/>
    <col min="4100" max="4100" width="6" style="9" customWidth="1"/>
    <col min="4101" max="4101" width="5.3984375" style="9" customWidth="1"/>
    <col min="4102" max="4102" width="10" style="9" customWidth="1"/>
    <col min="4103" max="4103" width="3.09765625" style="9" customWidth="1"/>
    <col min="4104" max="4104" width="3.69921875" style="9" customWidth="1"/>
    <col min="4105" max="4105" width="3.3984375" style="9" customWidth="1"/>
    <col min="4106" max="4106" width="6.8984375" style="9" customWidth="1"/>
    <col min="4107" max="4107" width="7.09765625" style="9" customWidth="1"/>
    <col min="4108" max="4108" width="6.09765625" style="9" customWidth="1"/>
    <col min="4109" max="4109" width="7" style="9" customWidth="1"/>
    <col min="4110" max="4110" width="7.59765625" style="9" customWidth="1"/>
    <col min="4111" max="4111" width="3.19921875" style="9" customWidth="1"/>
    <col min="4112" max="4112" width="7.19921875" style="9" customWidth="1"/>
    <col min="4113" max="4113" width="11.59765625" style="9" customWidth="1"/>
    <col min="4114" max="4115" width="11.19921875" style="9" customWidth="1"/>
    <col min="4116" max="4116" width="8.09765625" style="9" customWidth="1"/>
    <col min="4117" max="4117" width="5.8984375" style="9" customWidth="1"/>
    <col min="4118" max="4118" width="5" style="9" customWidth="1"/>
    <col min="4119" max="4119" width="8.3984375" style="9" customWidth="1"/>
    <col min="4120" max="4120" width="8.59765625" style="9" customWidth="1"/>
    <col min="4121" max="4121" width="6.3984375" style="9" customWidth="1"/>
    <col min="4122" max="4352" width="9" style="9"/>
    <col min="4353" max="4353" width="3.3984375" style="9" customWidth="1"/>
    <col min="4354" max="4354" width="5.3984375" style="9" customWidth="1"/>
    <col min="4355" max="4355" width="5.59765625" style="9" customWidth="1"/>
    <col min="4356" max="4356" width="6" style="9" customWidth="1"/>
    <col min="4357" max="4357" width="5.3984375" style="9" customWidth="1"/>
    <col min="4358" max="4358" width="10" style="9" customWidth="1"/>
    <col min="4359" max="4359" width="3.09765625" style="9" customWidth="1"/>
    <col min="4360" max="4360" width="3.69921875" style="9" customWidth="1"/>
    <col min="4361" max="4361" width="3.3984375" style="9" customWidth="1"/>
    <col min="4362" max="4362" width="6.8984375" style="9" customWidth="1"/>
    <col min="4363" max="4363" width="7.09765625" style="9" customWidth="1"/>
    <col min="4364" max="4364" width="6.09765625" style="9" customWidth="1"/>
    <col min="4365" max="4365" width="7" style="9" customWidth="1"/>
    <col min="4366" max="4366" width="7.59765625" style="9" customWidth="1"/>
    <col min="4367" max="4367" width="3.19921875" style="9" customWidth="1"/>
    <col min="4368" max="4368" width="7.19921875" style="9" customWidth="1"/>
    <col min="4369" max="4369" width="11.59765625" style="9" customWidth="1"/>
    <col min="4370" max="4371" width="11.19921875" style="9" customWidth="1"/>
    <col min="4372" max="4372" width="8.09765625" style="9" customWidth="1"/>
    <col min="4373" max="4373" width="5.8984375" style="9" customWidth="1"/>
    <col min="4374" max="4374" width="5" style="9" customWidth="1"/>
    <col min="4375" max="4375" width="8.3984375" style="9" customWidth="1"/>
    <col min="4376" max="4376" width="8.59765625" style="9" customWidth="1"/>
    <col min="4377" max="4377" width="6.3984375" style="9" customWidth="1"/>
    <col min="4378" max="4608" width="9" style="9"/>
    <col min="4609" max="4609" width="3.3984375" style="9" customWidth="1"/>
    <col min="4610" max="4610" width="5.3984375" style="9" customWidth="1"/>
    <col min="4611" max="4611" width="5.59765625" style="9" customWidth="1"/>
    <col min="4612" max="4612" width="6" style="9" customWidth="1"/>
    <col min="4613" max="4613" width="5.3984375" style="9" customWidth="1"/>
    <col min="4614" max="4614" width="10" style="9" customWidth="1"/>
    <col min="4615" max="4615" width="3.09765625" style="9" customWidth="1"/>
    <col min="4616" max="4616" width="3.69921875" style="9" customWidth="1"/>
    <col min="4617" max="4617" width="3.3984375" style="9" customWidth="1"/>
    <col min="4618" max="4618" width="6.8984375" style="9" customWidth="1"/>
    <col min="4619" max="4619" width="7.09765625" style="9" customWidth="1"/>
    <col min="4620" max="4620" width="6.09765625" style="9" customWidth="1"/>
    <col min="4621" max="4621" width="7" style="9" customWidth="1"/>
    <col min="4622" max="4622" width="7.59765625" style="9" customWidth="1"/>
    <col min="4623" max="4623" width="3.19921875" style="9" customWidth="1"/>
    <col min="4624" max="4624" width="7.19921875" style="9" customWidth="1"/>
    <col min="4625" max="4625" width="11.59765625" style="9" customWidth="1"/>
    <col min="4626" max="4627" width="11.19921875" style="9" customWidth="1"/>
    <col min="4628" max="4628" width="8.09765625" style="9" customWidth="1"/>
    <col min="4629" max="4629" width="5.8984375" style="9" customWidth="1"/>
    <col min="4630" max="4630" width="5" style="9" customWidth="1"/>
    <col min="4631" max="4631" width="8.3984375" style="9" customWidth="1"/>
    <col min="4632" max="4632" width="8.59765625" style="9" customWidth="1"/>
    <col min="4633" max="4633" width="6.3984375" style="9" customWidth="1"/>
    <col min="4634" max="4864" width="9" style="9"/>
    <col min="4865" max="4865" width="3.3984375" style="9" customWidth="1"/>
    <col min="4866" max="4866" width="5.3984375" style="9" customWidth="1"/>
    <col min="4867" max="4867" width="5.59765625" style="9" customWidth="1"/>
    <col min="4868" max="4868" width="6" style="9" customWidth="1"/>
    <col min="4869" max="4869" width="5.3984375" style="9" customWidth="1"/>
    <col min="4870" max="4870" width="10" style="9" customWidth="1"/>
    <col min="4871" max="4871" width="3.09765625" style="9" customWidth="1"/>
    <col min="4872" max="4872" width="3.69921875" style="9" customWidth="1"/>
    <col min="4873" max="4873" width="3.3984375" style="9" customWidth="1"/>
    <col min="4874" max="4874" width="6.8984375" style="9" customWidth="1"/>
    <col min="4875" max="4875" width="7.09765625" style="9" customWidth="1"/>
    <col min="4876" max="4876" width="6.09765625" style="9" customWidth="1"/>
    <col min="4877" max="4877" width="7" style="9" customWidth="1"/>
    <col min="4878" max="4878" width="7.59765625" style="9" customWidth="1"/>
    <col min="4879" max="4879" width="3.19921875" style="9" customWidth="1"/>
    <col min="4880" max="4880" width="7.19921875" style="9" customWidth="1"/>
    <col min="4881" max="4881" width="11.59765625" style="9" customWidth="1"/>
    <col min="4882" max="4883" width="11.19921875" style="9" customWidth="1"/>
    <col min="4884" max="4884" width="8.09765625" style="9" customWidth="1"/>
    <col min="4885" max="4885" width="5.8984375" style="9" customWidth="1"/>
    <col min="4886" max="4886" width="5" style="9" customWidth="1"/>
    <col min="4887" max="4887" width="8.3984375" style="9" customWidth="1"/>
    <col min="4888" max="4888" width="8.59765625" style="9" customWidth="1"/>
    <col min="4889" max="4889" width="6.3984375" style="9" customWidth="1"/>
    <col min="4890" max="5120" width="9" style="9"/>
    <col min="5121" max="5121" width="3.3984375" style="9" customWidth="1"/>
    <col min="5122" max="5122" width="5.3984375" style="9" customWidth="1"/>
    <col min="5123" max="5123" width="5.59765625" style="9" customWidth="1"/>
    <col min="5124" max="5124" width="6" style="9" customWidth="1"/>
    <col min="5125" max="5125" width="5.3984375" style="9" customWidth="1"/>
    <col min="5126" max="5126" width="10" style="9" customWidth="1"/>
    <col min="5127" max="5127" width="3.09765625" style="9" customWidth="1"/>
    <col min="5128" max="5128" width="3.69921875" style="9" customWidth="1"/>
    <col min="5129" max="5129" width="3.3984375" style="9" customWidth="1"/>
    <col min="5130" max="5130" width="6.8984375" style="9" customWidth="1"/>
    <col min="5131" max="5131" width="7.09765625" style="9" customWidth="1"/>
    <col min="5132" max="5132" width="6.09765625" style="9" customWidth="1"/>
    <col min="5133" max="5133" width="7" style="9" customWidth="1"/>
    <col min="5134" max="5134" width="7.59765625" style="9" customWidth="1"/>
    <col min="5135" max="5135" width="3.19921875" style="9" customWidth="1"/>
    <col min="5136" max="5136" width="7.19921875" style="9" customWidth="1"/>
    <col min="5137" max="5137" width="11.59765625" style="9" customWidth="1"/>
    <col min="5138" max="5139" width="11.19921875" style="9" customWidth="1"/>
    <col min="5140" max="5140" width="8.09765625" style="9" customWidth="1"/>
    <col min="5141" max="5141" width="5.8984375" style="9" customWidth="1"/>
    <col min="5142" max="5142" width="5" style="9" customWidth="1"/>
    <col min="5143" max="5143" width="8.3984375" style="9" customWidth="1"/>
    <col min="5144" max="5144" width="8.59765625" style="9" customWidth="1"/>
    <col min="5145" max="5145" width="6.3984375" style="9" customWidth="1"/>
    <col min="5146" max="5376" width="9" style="9"/>
    <col min="5377" max="5377" width="3.3984375" style="9" customWidth="1"/>
    <col min="5378" max="5378" width="5.3984375" style="9" customWidth="1"/>
    <col min="5379" max="5379" width="5.59765625" style="9" customWidth="1"/>
    <col min="5380" max="5380" width="6" style="9" customWidth="1"/>
    <col min="5381" max="5381" width="5.3984375" style="9" customWidth="1"/>
    <col min="5382" max="5382" width="10" style="9" customWidth="1"/>
    <col min="5383" max="5383" width="3.09765625" style="9" customWidth="1"/>
    <col min="5384" max="5384" width="3.69921875" style="9" customWidth="1"/>
    <col min="5385" max="5385" width="3.3984375" style="9" customWidth="1"/>
    <col min="5386" max="5386" width="6.8984375" style="9" customWidth="1"/>
    <col min="5387" max="5387" width="7.09765625" style="9" customWidth="1"/>
    <col min="5388" max="5388" width="6.09765625" style="9" customWidth="1"/>
    <col min="5389" max="5389" width="7" style="9" customWidth="1"/>
    <col min="5390" max="5390" width="7.59765625" style="9" customWidth="1"/>
    <col min="5391" max="5391" width="3.19921875" style="9" customWidth="1"/>
    <col min="5392" max="5392" width="7.19921875" style="9" customWidth="1"/>
    <col min="5393" max="5393" width="11.59765625" style="9" customWidth="1"/>
    <col min="5394" max="5395" width="11.19921875" style="9" customWidth="1"/>
    <col min="5396" max="5396" width="8.09765625" style="9" customWidth="1"/>
    <col min="5397" max="5397" width="5.8984375" style="9" customWidth="1"/>
    <col min="5398" max="5398" width="5" style="9" customWidth="1"/>
    <col min="5399" max="5399" width="8.3984375" style="9" customWidth="1"/>
    <col min="5400" max="5400" width="8.59765625" style="9" customWidth="1"/>
    <col min="5401" max="5401" width="6.3984375" style="9" customWidth="1"/>
    <col min="5402" max="5632" width="9" style="9"/>
    <col min="5633" max="5633" width="3.3984375" style="9" customWidth="1"/>
    <col min="5634" max="5634" width="5.3984375" style="9" customWidth="1"/>
    <col min="5635" max="5635" width="5.59765625" style="9" customWidth="1"/>
    <col min="5636" max="5636" width="6" style="9" customWidth="1"/>
    <col min="5637" max="5637" width="5.3984375" style="9" customWidth="1"/>
    <col min="5638" max="5638" width="10" style="9" customWidth="1"/>
    <col min="5639" max="5639" width="3.09765625" style="9" customWidth="1"/>
    <col min="5640" max="5640" width="3.69921875" style="9" customWidth="1"/>
    <col min="5641" max="5641" width="3.3984375" style="9" customWidth="1"/>
    <col min="5642" max="5642" width="6.8984375" style="9" customWidth="1"/>
    <col min="5643" max="5643" width="7.09765625" style="9" customWidth="1"/>
    <col min="5644" max="5644" width="6.09765625" style="9" customWidth="1"/>
    <col min="5645" max="5645" width="7" style="9" customWidth="1"/>
    <col min="5646" max="5646" width="7.59765625" style="9" customWidth="1"/>
    <col min="5647" max="5647" width="3.19921875" style="9" customWidth="1"/>
    <col min="5648" max="5648" width="7.19921875" style="9" customWidth="1"/>
    <col min="5649" max="5649" width="11.59765625" style="9" customWidth="1"/>
    <col min="5650" max="5651" width="11.19921875" style="9" customWidth="1"/>
    <col min="5652" max="5652" width="8.09765625" style="9" customWidth="1"/>
    <col min="5653" max="5653" width="5.8984375" style="9" customWidth="1"/>
    <col min="5654" max="5654" width="5" style="9" customWidth="1"/>
    <col min="5655" max="5655" width="8.3984375" style="9" customWidth="1"/>
    <col min="5656" max="5656" width="8.59765625" style="9" customWidth="1"/>
    <col min="5657" max="5657" width="6.3984375" style="9" customWidth="1"/>
    <col min="5658" max="5888" width="9" style="9"/>
    <col min="5889" max="5889" width="3.3984375" style="9" customWidth="1"/>
    <col min="5890" max="5890" width="5.3984375" style="9" customWidth="1"/>
    <col min="5891" max="5891" width="5.59765625" style="9" customWidth="1"/>
    <col min="5892" max="5892" width="6" style="9" customWidth="1"/>
    <col min="5893" max="5893" width="5.3984375" style="9" customWidth="1"/>
    <col min="5894" max="5894" width="10" style="9" customWidth="1"/>
    <col min="5895" max="5895" width="3.09765625" style="9" customWidth="1"/>
    <col min="5896" max="5896" width="3.69921875" style="9" customWidth="1"/>
    <col min="5897" max="5897" width="3.3984375" style="9" customWidth="1"/>
    <col min="5898" max="5898" width="6.8984375" style="9" customWidth="1"/>
    <col min="5899" max="5899" width="7.09765625" style="9" customWidth="1"/>
    <col min="5900" max="5900" width="6.09765625" style="9" customWidth="1"/>
    <col min="5901" max="5901" width="7" style="9" customWidth="1"/>
    <col min="5902" max="5902" width="7.59765625" style="9" customWidth="1"/>
    <col min="5903" max="5903" width="3.19921875" style="9" customWidth="1"/>
    <col min="5904" max="5904" width="7.19921875" style="9" customWidth="1"/>
    <col min="5905" max="5905" width="11.59765625" style="9" customWidth="1"/>
    <col min="5906" max="5907" width="11.19921875" style="9" customWidth="1"/>
    <col min="5908" max="5908" width="8.09765625" style="9" customWidth="1"/>
    <col min="5909" max="5909" width="5.8984375" style="9" customWidth="1"/>
    <col min="5910" max="5910" width="5" style="9" customWidth="1"/>
    <col min="5911" max="5911" width="8.3984375" style="9" customWidth="1"/>
    <col min="5912" max="5912" width="8.59765625" style="9" customWidth="1"/>
    <col min="5913" max="5913" width="6.3984375" style="9" customWidth="1"/>
    <col min="5914" max="6144" width="9" style="9"/>
    <col min="6145" max="6145" width="3.3984375" style="9" customWidth="1"/>
    <col min="6146" max="6146" width="5.3984375" style="9" customWidth="1"/>
    <col min="6147" max="6147" width="5.59765625" style="9" customWidth="1"/>
    <col min="6148" max="6148" width="6" style="9" customWidth="1"/>
    <col min="6149" max="6149" width="5.3984375" style="9" customWidth="1"/>
    <col min="6150" max="6150" width="10" style="9" customWidth="1"/>
    <col min="6151" max="6151" width="3.09765625" style="9" customWidth="1"/>
    <col min="6152" max="6152" width="3.69921875" style="9" customWidth="1"/>
    <col min="6153" max="6153" width="3.3984375" style="9" customWidth="1"/>
    <col min="6154" max="6154" width="6.8984375" style="9" customWidth="1"/>
    <col min="6155" max="6155" width="7.09765625" style="9" customWidth="1"/>
    <col min="6156" max="6156" width="6.09765625" style="9" customWidth="1"/>
    <col min="6157" max="6157" width="7" style="9" customWidth="1"/>
    <col min="6158" max="6158" width="7.59765625" style="9" customWidth="1"/>
    <col min="6159" max="6159" width="3.19921875" style="9" customWidth="1"/>
    <col min="6160" max="6160" width="7.19921875" style="9" customWidth="1"/>
    <col min="6161" max="6161" width="11.59765625" style="9" customWidth="1"/>
    <col min="6162" max="6163" width="11.19921875" style="9" customWidth="1"/>
    <col min="6164" max="6164" width="8.09765625" style="9" customWidth="1"/>
    <col min="6165" max="6165" width="5.8984375" style="9" customWidth="1"/>
    <col min="6166" max="6166" width="5" style="9" customWidth="1"/>
    <col min="6167" max="6167" width="8.3984375" style="9" customWidth="1"/>
    <col min="6168" max="6168" width="8.59765625" style="9" customWidth="1"/>
    <col min="6169" max="6169" width="6.3984375" style="9" customWidth="1"/>
    <col min="6170" max="6400" width="9" style="9"/>
    <col min="6401" max="6401" width="3.3984375" style="9" customWidth="1"/>
    <col min="6402" max="6402" width="5.3984375" style="9" customWidth="1"/>
    <col min="6403" max="6403" width="5.59765625" style="9" customWidth="1"/>
    <col min="6404" max="6404" width="6" style="9" customWidth="1"/>
    <col min="6405" max="6405" width="5.3984375" style="9" customWidth="1"/>
    <col min="6406" max="6406" width="10" style="9" customWidth="1"/>
    <col min="6407" max="6407" width="3.09765625" style="9" customWidth="1"/>
    <col min="6408" max="6408" width="3.69921875" style="9" customWidth="1"/>
    <col min="6409" max="6409" width="3.3984375" style="9" customWidth="1"/>
    <col min="6410" max="6410" width="6.8984375" style="9" customWidth="1"/>
    <col min="6411" max="6411" width="7.09765625" style="9" customWidth="1"/>
    <col min="6412" max="6412" width="6.09765625" style="9" customWidth="1"/>
    <col min="6413" max="6413" width="7" style="9" customWidth="1"/>
    <col min="6414" max="6414" width="7.59765625" style="9" customWidth="1"/>
    <col min="6415" max="6415" width="3.19921875" style="9" customWidth="1"/>
    <col min="6416" max="6416" width="7.19921875" style="9" customWidth="1"/>
    <col min="6417" max="6417" width="11.59765625" style="9" customWidth="1"/>
    <col min="6418" max="6419" width="11.19921875" style="9" customWidth="1"/>
    <col min="6420" max="6420" width="8.09765625" style="9" customWidth="1"/>
    <col min="6421" max="6421" width="5.8984375" style="9" customWidth="1"/>
    <col min="6422" max="6422" width="5" style="9" customWidth="1"/>
    <col min="6423" max="6423" width="8.3984375" style="9" customWidth="1"/>
    <col min="6424" max="6424" width="8.59765625" style="9" customWidth="1"/>
    <col min="6425" max="6425" width="6.3984375" style="9" customWidth="1"/>
    <col min="6426" max="6656" width="9" style="9"/>
    <col min="6657" max="6657" width="3.3984375" style="9" customWidth="1"/>
    <col min="6658" max="6658" width="5.3984375" style="9" customWidth="1"/>
    <col min="6659" max="6659" width="5.59765625" style="9" customWidth="1"/>
    <col min="6660" max="6660" width="6" style="9" customWidth="1"/>
    <col min="6661" max="6661" width="5.3984375" style="9" customWidth="1"/>
    <col min="6662" max="6662" width="10" style="9" customWidth="1"/>
    <col min="6663" max="6663" width="3.09765625" style="9" customWidth="1"/>
    <col min="6664" max="6664" width="3.69921875" style="9" customWidth="1"/>
    <col min="6665" max="6665" width="3.3984375" style="9" customWidth="1"/>
    <col min="6666" max="6666" width="6.8984375" style="9" customWidth="1"/>
    <col min="6667" max="6667" width="7.09765625" style="9" customWidth="1"/>
    <col min="6668" max="6668" width="6.09765625" style="9" customWidth="1"/>
    <col min="6669" max="6669" width="7" style="9" customWidth="1"/>
    <col min="6670" max="6670" width="7.59765625" style="9" customWidth="1"/>
    <col min="6671" max="6671" width="3.19921875" style="9" customWidth="1"/>
    <col min="6672" max="6672" width="7.19921875" style="9" customWidth="1"/>
    <col min="6673" max="6673" width="11.59765625" style="9" customWidth="1"/>
    <col min="6674" max="6675" width="11.19921875" style="9" customWidth="1"/>
    <col min="6676" max="6676" width="8.09765625" style="9" customWidth="1"/>
    <col min="6677" max="6677" width="5.8984375" style="9" customWidth="1"/>
    <col min="6678" max="6678" width="5" style="9" customWidth="1"/>
    <col min="6679" max="6679" width="8.3984375" style="9" customWidth="1"/>
    <col min="6680" max="6680" width="8.59765625" style="9" customWidth="1"/>
    <col min="6681" max="6681" width="6.3984375" style="9" customWidth="1"/>
    <col min="6682" max="6912" width="9" style="9"/>
    <col min="6913" max="6913" width="3.3984375" style="9" customWidth="1"/>
    <col min="6914" max="6914" width="5.3984375" style="9" customWidth="1"/>
    <col min="6915" max="6915" width="5.59765625" style="9" customWidth="1"/>
    <col min="6916" max="6916" width="6" style="9" customWidth="1"/>
    <col min="6917" max="6917" width="5.3984375" style="9" customWidth="1"/>
    <col min="6918" max="6918" width="10" style="9" customWidth="1"/>
    <col min="6919" max="6919" width="3.09765625" style="9" customWidth="1"/>
    <col min="6920" max="6920" width="3.69921875" style="9" customWidth="1"/>
    <col min="6921" max="6921" width="3.3984375" style="9" customWidth="1"/>
    <col min="6922" max="6922" width="6.8984375" style="9" customWidth="1"/>
    <col min="6923" max="6923" width="7.09765625" style="9" customWidth="1"/>
    <col min="6924" max="6924" width="6.09765625" style="9" customWidth="1"/>
    <col min="6925" max="6925" width="7" style="9" customWidth="1"/>
    <col min="6926" max="6926" width="7.59765625" style="9" customWidth="1"/>
    <col min="6927" max="6927" width="3.19921875" style="9" customWidth="1"/>
    <col min="6928" max="6928" width="7.19921875" style="9" customWidth="1"/>
    <col min="6929" max="6929" width="11.59765625" style="9" customWidth="1"/>
    <col min="6930" max="6931" width="11.19921875" style="9" customWidth="1"/>
    <col min="6932" max="6932" width="8.09765625" style="9" customWidth="1"/>
    <col min="6933" max="6933" width="5.8984375" style="9" customWidth="1"/>
    <col min="6934" max="6934" width="5" style="9" customWidth="1"/>
    <col min="6935" max="6935" width="8.3984375" style="9" customWidth="1"/>
    <col min="6936" max="6936" width="8.59765625" style="9" customWidth="1"/>
    <col min="6937" max="6937" width="6.3984375" style="9" customWidth="1"/>
    <col min="6938" max="7168" width="9" style="9"/>
    <col min="7169" max="7169" width="3.3984375" style="9" customWidth="1"/>
    <col min="7170" max="7170" width="5.3984375" style="9" customWidth="1"/>
    <col min="7171" max="7171" width="5.59765625" style="9" customWidth="1"/>
    <col min="7172" max="7172" width="6" style="9" customWidth="1"/>
    <col min="7173" max="7173" width="5.3984375" style="9" customWidth="1"/>
    <col min="7174" max="7174" width="10" style="9" customWidth="1"/>
    <col min="7175" max="7175" width="3.09765625" style="9" customWidth="1"/>
    <col min="7176" max="7176" width="3.69921875" style="9" customWidth="1"/>
    <col min="7177" max="7177" width="3.3984375" style="9" customWidth="1"/>
    <col min="7178" max="7178" width="6.8984375" style="9" customWidth="1"/>
    <col min="7179" max="7179" width="7.09765625" style="9" customWidth="1"/>
    <col min="7180" max="7180" width="6.09765625" style="9" customWidth="1"/>
    <col min="7181" max="7181" width="7" style="9" customWidth="1"/>
    <col min="7182" max="7182" width="7.59765625" style="9" customWidth="1"/>
    <col min="7183" max="7183" width="3.19921875" style="9" customWidth="1"/>
    <col min="7184" max="7184" width="7.19921875" style="9" customWidth="1"/>
    <col min="7185" max="7185" width="11.59765625" style="9" customWidth="1"/>
    <col min="7186" max="7187" width="11.19921875" style="9" customWidth="1"/>
    <col min="7188" max="7188" width="8.09765625" style="9" customWidth="1"/>
    <col min="7189" max="7189" width="5.8984375" style="9" customWidth="1"/>
    <col min="7190" max="7190" width="5" style="9" customWidth="1"/>
    <col min="7191" max="7191" width="8.3984375" style="9" customWidth="1"/>
    <col min="7192" max="7192" width="8.59765625" style="9" customWidth="1"/>
    <col min="7193" max="7193" width="6.3984375" style="9" customWidth="1"/>
    <col min="7194" max="7424" width="9" style="9"/>
    <col min="7425" max="7425" width="3.3984375" style="9" customWidth="1"/>
    <col min="7426" max="7426" width="5.3984375" style="9" customWidth="1"/>
    <col min="7427" max="7427" width="5.59765625" style="9" customWidth="1"/>
    <col min="7428" max="7428" width="6" style="9" customWidth="1"/>
    <col min="7429" max="7429" width="5.3984375" style="9" customWidth="1"/>
    <col min="7430" max="7430" width="10" style="9" customWidth="1"/>
    <col min="7431" max="7431" width="3.09765625" style="9" customWidth="1"/>
    <col min="7432" max="7432" width="3.69921875" style="9" customWidth="1"/>
    <col min="7433" max="7433" width="3.3984375" style="9" customWidth="1"/>
    <col min="7434" max="7434" width="6.8984375" style="9" customWidth="1"/>
    <col min="7435" max="7435" width="7.09765625" style="9" customWidth="1"/>
    <col min="7436" max="7436" width="6.09765625" style="9" customWidth="1"/>
    <col min="7437" max="7437" width="7" style="9" customWidth="1"/>
    <col min="7438" max="7438" width="7.59765625" style="9" customWidth="1"/>
    <col min="7439" max="7439" width="3.19921875" style="9" customWidth="1"/>
    <col min="7440" max="7440" width="7.19921875" style="9" customWidth="1"/>
    <col min="7441" max="7441" width="11.59765625" style="9" customWidth="1"/>
    <col min="7442" max="7443" width="11.19921875" style="9" customWidth="1"/>
    <col min="7444" max="7444" width="8.09765625" style="9" customWidth="1"/>
    <col min="7445" max="7445" width="5.8984375" style="9" customWidth="1"/>
    <col min="7446" max="7446" width="5" style="9" customWidth="1"/>
    <col min="7447" max="7447" width="8.3984375" style="9" customWidth="1"/>
    <col min="7448" max="7448" width="8.59765625" style="9" customWidth="1"/>
    <col min="7449" max="7449" width="6.3984375" style="9" customWidth="1"/>
    <col min="7450" max="7680" width="9" style="9"/>
    <col min="7681" max="7681" width="3.3984375" style="9" customWidth="1"/>
    <col min="7682" max="7682" width="5.3984375" style="9" customWidth="1"/>
    <col min="7683" max="7683" width="5.59765625" style="9" customWidth="1"/>
    <col min="7684" max="7684" width="6" style="9" customWidth="1"/>
    <col min="7685" max="7685" width="5.3984375" style="9" customWidth="1"/>
    <col min="7686" max="7686" width="10" style="9" customWidth="1"/>
    <col min="7687" max="7687" width="3.09765625" style="9" customWidth="1"/>
    <col min="7688" max="7688" width="3.69921875" style="9" customWidth="1"/>
    <col min="7689" max="7689" width="3.3984375" style="9" customWidth="1"/>
    <col min="7690" max="7690" width="6.8984375" style="9" customWidth="1"/>
    <col min="7691" max="7691" width="7.09765625" style="9" customWidth="1"/>
    <col min="7692" max="7692" width="6.09765625" style="9" customWidth="1"/>
    <col min="7693" max="7693" width="7" style="9" customWidth="1"/>
    <col min="7694" max="7694" width="7.59765625" style="9" customWidth="1"/>
    <col min="7695" max="7695" width="3.19921875" style="9" customWidth="1"/>
    <col min="7696" max="7696" width="7.19921875" style="9" customWidth="1"/>
    <col min="7697" max="7697" width="11.59765625" style="9" customWidth="1"/>
    <col min="7698" max="7699" width="11.19921875" style="9" customWidth="1"/>
    <col min="7700" max="7700" width="8.09765625" style="9" customWidth="1"/>
    <col min="7701" max="7701" width="5.8984375" style="9" customWidth="1"/>
    <col min="7702" max="7702" width="5" style="9" customWidth="1"/>
    <col min="7703" max="7703" width="8.3984375" style="9" customWidth="1"/>
    <col min="7704" max="7704" width="8.59765625" style="9" customWidth="1"/>
    <col min="7705" max="7705" width="6.3984375" style="9" customWidth="1"/>
    <col min="7706" max="7936" width="9" style="9"/>
    <col min="7937" max="7937" width="3.3984375" style="9" customWidth="1"/>
    <col min="7938" max="7938" width="5.3984375" style="9" customWidth="1"/>
    <col min="7939" max="7939" width="5.59765625" style="9" customWidth="1"/>
    <col min="7940" max="7940" width="6" style="9" customWidth="1"/>
    <col min="7941" max="7941" width="5.3984375" style="9" customWidth="1"/>
    <col min="7942" max="7942" width="10" style="9" customWidth="1"/>
    <col min="7943" max="7943" width="3.09765625" style="9" customWidth="1"/>
    <col min="7944" max="7944" width="3.69921875" style="9" customWidth="1"/>
    <col min="7945" max="7945" width="3.3984375" style="9" customWidth="1"/>
    <col min="7946" max="7946" width="6.8984375" style="9" customWidth="1"/>
    <col min="7947" max="7947" width="7.09765625" style="9" customWidth="1"/>
    <col min="7948" max="7948" width="6.09765625" style="9" customWidth="1"/>
    <col min="7949" max="7949" width="7" style="9" customWidth="1"/>
    <col min="7950" max="7950" width="7.59765625" style="9" customWidth="1"/>
    <col min="7951" max="7951" width="3.19921875" style="9" customWidth="1"/>
    <col min="7952" max="7952" width="7.19921875" style="9" customWidth="1"/>
    <col min="7953" max="7953" width="11.59765625" style="9" customWidth="1"/>
    <col min="7954" max="7955" width="11.19921875" style="9" customWidth="1"/>
    <col min="7956" max="7956" width="8.09765625" style="9" customWidth="1"/>
    <col min="7957" max="7957" width="5.8984375" style="9" customWidth="1"/>
    <col min="7958" max="7958" width="5" style="9" customWidth="1"/>
    <col min="7959" max="7959" width="8.3984375" style="9" customWidth="1"/>
    <col min="7960" max="7960" width="8.59765625" style="9" customWidth="1"/>
    <col min="7961" max="7961" width="6.3984375" style="9" customWidth="1"/>
    <col min="7962" max="8192" width="9" style="9"/>
    <col min="8193" max="8193" width="3.3984375" style="9" customWidth="1"/>
    <col min="8194" max="8194" width="5.3984375" style="9" customWidth="1"/>
    <col min="8195" max="8195" width="5.59765625" style="9" customWidth="1"/>
    <col min="8196" max="8196" width="6" style="9" customWidth="1"/>
    <col min="8197" max="8197" width="5.3984375" style="9" customWidth="1"/>
    <col min="8198" max="8198" width="10" style="9" customWidth="1"/>
    <col min="8199" max="8199" width="3.09765625" style="9" customWidth="1"/>
    <col min="8200" max="8200" width="3.69921875" style="9" customWidth="1"/>
    <col min="8201" max="8201" width="3.3984375" style="9" customWidth="1"/>
    <col min="8202" max="8202" width="6.8984375" style="9" customWidth="1"/>
    <col min="8203" max="8203" width="7.09765625" style="9" customWidth="1"/>
    <col min="8204" max="8204" width="6.09765625" style="9" customWidth="1"/>
    <col min="8205" max="8205" width="7" style="9" customWidth="1"/>
    <col min="8206" max="8206" width="7.59765625" style="9" customWidth="1"/>
    <col min="8207" max="8207" width="3.19921875" style="9" customWidth="1"/>
    <col min="8208" max="8208" width="7.19921875" style="9" customWidth="1"/>
    <col min="8209" max="8209" width="11.59765625" style="9" customWidth="1"/>
    <col min="8210" max="8211" width="11.19921875" style="9" customWidth="1"/>
    <col min="8212" max="8212" width="8.09765625" style="9" customWidth="1"/>
    <col min="8213" max="8213" width="5.8984375" style="9" customWidth="1"/>
    <col min="8214" max="8214" width="5" style="9" customWidth="1"/>
    <col min="8215" max="8215" width="8.3984375" style="9" customWidth="1"/>
    <col min="8216" max="8216" width="8.59765625" style="9" customWidth="1"/>
    <col min="8217" max="8217" width="6.3984375" style="9" customWidth="1"/>
    <col min="8218" max="8448" width="9" style="9"/>
    <col min="8449" max="8449" width="3.3984375" style="9" customWidth="1"/>
    <col min="8450" max="8450" width="5.3984375" style="9" customWidth="1"/>
    <col min="8451" max="8451" width="5.59765625" style="9" customWidth="1"/>
    <col min="8452" max="8452" width="6" style="9" customWidth="1"/>
    <col min="8453" max="8453" width="5.3984375" style="9" customWidth="1"/>
    <col min="8454" max="8454" width="10" style="9" customWidth="1"/>
    <col min="8455" max="8455" width="3.09765625" style="9" customWidth="1"/>
    <col min="8456" max="8456" width="3.69921875" style="9" customWidth="1"/>
    <col min="8457" max="8457" width="3.3984375" style="9" customWidth="1"/>
    <col min="8458" max="8458" width="6.8984375" style="9" customWidth="1"/>
    <col min="8459" max="8459" width="7.09765625" style="9" customWidth="1"/>
    <col min="8460" max="8460" width="6.09765625" style="9" customWidth="1"/>
    <col min="8461" max="8461" width="7" style="9" customWidth="1"/>
    <col min="8462" max="8462" width="7.59765625" style="9" customWidth="1"/>
    <col min="8463" max="8463" width="3.19921875" style="9" customWidth="1"/>
    <col min="8464" max="8464" width="7.19921875" style="9" customWidth="1"/>
    <col min="8465" max="8465" width="11.59765625" style="9" customWidth="1"/>
    <col min="8466" max="8467" width="11.19921875" style="9" customWidth="1"/>
    <col min="8468" max="8468" width="8.09765625" style="9" customWidth="1"/>
    <col min="8469" max="8469" width="5.8984375" style="9" customWidth="1"/>
    <col min="8470" max="8470" width="5" style="9" customWidth="1"/>
    <col min="8471" max="8471" width="8.3984375" style="9" customWidth="1"/>
    <col min="8472" max="8472" width="8.59765625" style="9" customWidth="1"/>
    <col min="8473" max="8473" width="6.3984375" style="9" customWidth="1"/>
    <col min="8474" max="8704" width="9" style="9"/>
    <col min="8705" max="8705" width="3.3984375" style="9" customWidth="1"/>
    <col min="8706" max="8706" width="5.3984375" style="9" customWidth="1"/>
    <col min="8707" max="8707" width="5.59765625" style="9" customWidth="1"/>
    <col min="8708" max="8708" width="6" style="9" customWidth="1"/>
    <col min="8709" max="8709" width="5.3984375" style="9" customWidth="1"/>
    <col min="8710" max="8710" width="10" style="9" customWidth="1"/>
    <col min="8711" max="8711" width="3.09765625" style="9" customWidth="1"/>
    <col min="8712" max="8712" width="3.69921875" style="9" customWidth="1"/>
    <col min="8713" max="8713" width="3.3984375" style="9" customWidth="1"/>
    <col min="8714" max="8714" width="6.8984375" style="9" customWidth="1"/>
    <col min="8715" max="8715" width="7.09765625" style="9" customWidth="1"/>
    <col min="8716" max="8716" width="6.09765625" style="9" customWidth="1"/>
    <col min="8717" max="8717" width="7" style="9" customWidth="1"/>
    <col min="8718" max="8718" width="7.59765625" style="9" customWidth="1"/>
    <col min="8719" max="8719" width="3.19921875" style="9" customWidth="1"/>
    <col min="8720" max="8720" width="7.19921875" style="9" customWidth="1"/>
    <col min="8721" max="8721" width="11.59765625" style="9" customWidth="1"/>
    <col min="8722" max="8723" width="11.19921875" style="9" customWidth="1"/>
    <col min="8724" max="8724" width="8.09765625" style="9" customWidth="1"/>
    <col min="8725" max="8725" width="5.8984375" style="9" customWidth="1"/>
    <col min="8726" max="8726" width="5" style="9" customWidth="1"/>
    <col min="8727" max="8727" width="8.3984375" style="9" customWidth="1"/>
    <col min="8728" max="8728" width="8.59765625" style="9" customWidth="1"/>
    <col min="8729" max="8729" width="6.3984375" style="9" customWidth="1"/>
    <col min="8730" max="8960" width="9" style="9"/>
    <col min="8961" max="8961" width="3.3984375" style="9" customWidth="1"/>
    <col min="8962" max="8962" width="5.3984375" style="9" customWidth="1"/>
    <col min="8963" max="8963" width="5.59765625" style="9" customWidth="1"/>
    <col min="8964" max="8964" width="6" style="9" customWidth="1"/>
    <col min="8965" max="8965" width="5.3984375" style="9" customWidth="1"/>
    <col min="8966" max="8966" width="10" style="9" customWidth="1"/>
    <col min="8967" max="8967" width="3.09765625" style="9" customWidth="1"/>
    <col min="8968" max="8968" width="3.69921875" style="9" customWidth="1"/>
    <col min="8969" max="8969" width="3.3984375" style="9" customWidth="1"/>
    <col min="8970" max="8970" width="6.8984375" style="9" customWidth="1"/>
    <col min="8971" max="8971" width="7.09765625" style="9" customWidth="1"/>
    <col min="8972" max="8972" width="6.09765625" style="9" customWidth="1"/>
    <col min="8973" max="8973" width="7" style="9" customWidth="1"/>
    <col min="8974" max="8974" width="7.59765625" style="9" customWidth="1"/>
    <col min="8975" max="8975" width="3.19921875" style="9" customWidth="1"/>
    <col min="8976" max="8976" width="7.19921875" style="9" customWidth="1"/>
    <col min="8977" max="8977" width="11.59765625" style="9" customWidth="1"/>
    <col min="8978" max="8979" width="11.19921875" style="9" customWidth="1"/>
    <col min="8980" max="8980" width="8.09765625" style="9" customWidth="1"/>
    <col min="8981" max="8981" width="5.8984375" style="9" customWidth="1"/>
    <col min="8982" max="8982" width="5" style="9" customWidth="1"/>
    <col min="8983" max="8983" width="8.3984375" style="9" customWidth="1"/>
    <col min="8984" max="8984" width="8.59765625" style="9" customWidth="1"/>
    <col min="8985" max="8985" width="6.3984375" style="9" customWidth="1"/>
    <col min="8986" max="9216" width="9" style="9"/>
    <col min="9217" max="9217" width="3.3984375" style="9" customWidth="1"/>
    <col min="9218" max="9218" width="5.3984375" style="9" customWidth="1"/>
    <col min="9219" max="9219" width="5.59765625" style="9" customWidth="1"/>
    <col min="9220" max="9220" width="6" style="9" customWidth="1"/>
    <col min="9221" max="9221" width="5.3984375" style="9" customWidth="1"/>
    <col min="9222" max="9222" width="10" style="9" customWidth="1"/>
    <col min="9223" max="9223" width="3.09765625" style="9" customWidth="1"/>
    <col min="9224" max="9224" width="3.69921875" style="9" customWidth="1"/>
    <col min="9225" max="9225" width="3.3984375" style="9" customWidth="1"/>
    <col min="9226" max="9226" width="6.8984375" style="9" customWidth="1"/>
    <col min="9227" max="9227" width="7.09765625" style="9" customWidth="1"/>
    <col min="9228" max="9228" width="6.09765625" style="9" customWidth="1"/>
    <col min="9229" max="9229" width="7" style="9" customWidth="1"/>
    <col min="9230" max="9230" width="7.59765625" style="9" customWidth="1"/>
    <col min="9231" max="9231" width="3.19921875" style="9" customWidth="1"/>
    <col min="9232" max="9232" width="7.19921875" style="9" customWidth="1"/>
    <col min="9233" max="9233" width="11.59765625" style="9" customWidth="1"/>
    <col min="9234" max="9235" width="11.19921875" style="9" customWidth="1"/>
    <col min="9236" max="9236" width="8.09765625" style="9" customWidth="1"/>
    <col min="9237" max="9237" width="5.8984375" style="9" customWidth="1"/>
    <col min="9238" max="9238" width="5" style="9" customWidth="1"/>
    <col min="9239" max="9239" width="8.3984375" style="9" customWidth="1"/>
    <col min="9240" max="9240" width="8.59765625" style="9" customWidth="1"/>
    <col min="9241" max="9241" width="6.3984375" style="9" customWidth="1"/>
    <col min="9242" max="9472" width="9" style="9"/>
    <col min="9473" max="9473" width="3.3984375" style="9" customWidth="1"/>
    <col min="9474" max="9474" width="5.3984375" style="9" customWidth="1"/>
    <col min="9475" max="9475" width="5.59765625" style="9" customWidth="1"/>
    <col min="9476" max="9476" width="6" style="9" customWidth="1"/>
    <col min="9477" max="9477" width="5.3984375" style="9" customWidth="1"/>
    <col min="9478" max="9478" width="10" style="9" customWidth="1"/>
    <col min="9479" max="9479" width="3.09765625" style="9" customWidth="1"/>
    <col min="9480" max="9480" width="3.69921875" style="9" customWidth="1"/>
    <col min="9481" max="9481" width="3.3984375" style="9" customWidth="1"/>
    <col min="9482" max="9482" width="6.8984375" style="9" customWidth="1"/>
    <col min="9483" max="9483" width="7.09765625" style="9" customWidth="1"/>
    <col min="9484" max="9484" width="6.09765625" style="9" customWidth="1"/>
    <col min="9485" max="9485" width="7" style="9" customWidth="1"/>
    <col min="9486" max="9486" width="7.59765625" style="9" customWidth="1"/>
    <col min="9487" max="9487" width="3.19921875" style="9" customWidth="1"/>
    <col min="9488" max="9488" width="7.19921875" style="9" customWidth="1"/>
    <col min="9489" max="9489" width="11.59765625" style="9" customWidth="1"/>
    <col min="9490" max="9491" width="11.19921875" style="9" customWidth="1"/>
    <col min="9492" max="9492" width="8.09765625" style="9" customWidth="1"/>
    <col min="9493" max="9493" width="5.8984375" style="9" customWidth="1"/>
    <col min="9494" max="9494" width="5" style="9" customWidth="1"/>
    <col min="9495" max="9495" width="8.3984375" style="9" customWidth="1"/>
    <col min="9496" max="9496" width="8.59765625" style="9" customWidth="1"/>
    <col min="9497" max="9497" width="6.3984375" style="9" customWidth="1"/>
    <col min="9498" max="9728" width="9" style="9"/>
    <col min="9729" max="9729" width="3.3984375" style="9" customWidth="1"/>
    <col min="9730" max="9730" width="5.3984375" style="9" customWidth="1"/>
    <col min="9731" max="9731" width="5.59765625" style="9" customWidth="1"/>
    <col min="9732" max="9732" width="6" style="9" customWidth="1"/>
    <col min="9733" max="9733" width="5.3984375" style="9" customWidth="1"/>
    <col min="9734" max="9734" width="10" style="9" customWidth="1"/>
    <col min="9735" max="9735" width="3.09765625" style="9" customWidth="1"/>
    <col min="9736" max="9736" width="3.69921875" style="9" customWidth="1"/>
    <col min="9737" max="9737" width="3.3984375" style="9" customWidth="1"/>
    <col min="9738" max="9738" width="6.8984375" style="9" customWidth="1"/>
    <col min="9739" max="9739" width="7.09765625" style="9" customWidth="1"/>
    <col min="9740" max="9740" width="6.09765625" style="9" customWidth="1"/>
    <col min="9741" max="9741" width="7" style="9" customWidth="1"/>
    <col min="9742" max="9742" width="7.59765625" style="9" customWidth="1"/>
    <col min="9743" max="9743" width="3.19921875" style="9" customWidth="1"/>
    <col min="9744" max="9744" width="7.19921875" style="9" customWidth="1"/>
    <col min="9745" max="9745" width="11.59765625" style="9" customWidth="1"/>
    <col min="9746" max="9747" width="11.19921875" style="9" customWidth="1"/>
    <col min="9748" max="9748" width="8.09765625" style="9" customWidth="1"/>
    <col min="9749" max="9749" width="5.8984375" style="9" customWidth="1"/>
    <col min="9750" max="9750" width="5" style="9" customWidth="1"/>
    <col min="9751" max="9751" width="8.3984375" style="9" customWidth="1"/>
    <col min="9752" max="9752" width="8.59765625" style="9" customWidth="1"/>
    <col min="9753" max="9753" width="6.3984375" style="9" customWidth="1"/>
    <col min="9754" max="9984" width="9" style="9"/>
    <col min="9985" max="9985" width="3.3984375" style="9" customWidth="1"/>
    <col min="9986" max="9986" width="5.3984375" style="9" customWidth="1"/>
    <col min="9987" max="9987" width="5.59765625" style="9" customWidth="1"/>
    <col min="9988" max="9988" width="6" style="9" customWidth="1"/>
    <col min="9989" max="9989" width="5.3984375" style="9" customWidth="1"/>
    <col min="9990" max="9990" width="10" style="9" customWidth="1"/>
    <col min="9991" max="9991" width="3.09765625" style="9" customWidth="1"/>
    <col min="9992" max="9992" width="3.69921875" style="9" customWidth="1"/>
    <col min="9993" max="9993" width="3.3984375" style="9" customWidth="1"/>
    <col min="9994" max="9994" width="6.8984375" style="9" customWidth="1"/>
    <col min="9995" max="9995" width="7.09765625" style="9" customWidth="1"/>
    <col min="9996" max="9996" width="6.09765625" style="9" customWidth="1"/>
    <col min="9997" max="9997" width="7" style="9" customWidth="1"/>
    <col min="9998" max="9998" width="7.59765625" style="9" customWidth="1"/>
    <col min="9999" max="9999" width="3.19921875" style="9" customWidth="1"/>
    <col min="10000" max="10000" width="7.19921875" style="9" customWidth="1"/>
    <col min="10001" max="10001" width="11.59765625" style="9" customWidth="1"/>
    <col min="10002" max="10003" width="11.19921875" style="9" customWidth="1"/>
    <col min="10004" max="10004" width="8.09765625" style="9" customWidth="1"/>
    <col min="10005" max="10005" width="5.8984375" style="9" customWidth="1"/>
    <col min="10006" max="10006" width="5" style="9" customWidth="1"/>
    <col min="10007" max="10007" width="8.3984375" style="9" customWidth="1"/>
    <col min="10008" max="10008" width="8.59765625" style="9" customWidth="1"/>
    <col min="10009" max="10009" width="6.3984375" style="9" customWidth="1"/>
    <col min="10010" max="10240" width="9" style="9"/>
    <col min="10241" max="10241" width="3.3984375" style="9" customWidth="1"/>
    <col min="10242" max="10242" width="5.3984375" style="9" customWidth="1"/>
    <col min="10243" max="10243" width="5.59765625" style="9" customWidth="1"/>
    <col min="10244" max="10244" width="6" style="9" customWidth="1"/>
    <col min="10245" max="10245" width="5.3984375" style="9" customWidth="1"/>
    <col min="10246" max="10246" width="10" style="9" customWidth="1"/>
    <col min="10247" max="10247" width="3.09765625" style="9" customWidth="1"/>
    <col min="10248" max="10248" width="3.69921875" style="9" customWidth="1"/>
    <col min="10249" max="10249" width="3.3984375" style="9" customWidth="1"/>
    <col min="10250" max="10250" width="6.8984375" style="9" customWidth="1"/>
    <col min="10251" max="10251" width="7.09765625" style="9" customWidth="1"/>
    <col min="10252" max="10252" width="6.09765625" style="9" customWidth="1"/>
    <col min="10253" max="10253" width="7" style="9" customWidth="1"/>
    <col min="10254" max="10254" width="7.59765625" style="9" customWidth="1"/>
    <col min="10255" max="10255" width="3.19921875" style="9" customWidth="1"/>
    <col min="10256" max="10256" width="7.19921875" style="9" customWidth="1"/>
    <col min="10257" max="10257" width="11.59765625" style="9" customWidth="1"/>
    <col min="10258" max="10259" width="11.19921875" style="9" customWidth="1"/>
    <col min="10260" max="10260" width="8.09765625" style="9" customWidth="1"/>
    <col min="10261" max="10261" width="5.8984375" style="9" customWidth="1"/>
    <col min="10262" max="10262" width="5" style="9" customWidth="1"/>
    <col min="10263" max="10263" width="8.3984375" style="9" customWidth="1"/>
    <col min="10264" max="10264" width="8.59765625" style="9" customWidth="1"/>
    <col min="10265" max="10265" width="6.3984375" style="9" customWidth="1"/>
    <col min="10266" max="10496" width="9" style="9"/>
    <col min="10497" max="10497" width="3.3984375" style="9" customWidth="1"/>
    <col min="10498" max="10498" width="5.3984375" style="9" customWidth="1"/>
    <col min="10499" max="10499" width="5.59765625" style="9" customWidth="1"/>
    <col min="10500" max="10500" width="6" style="9" customWidth="1"/>
    <col min="10501" max="10501" width="5.3984375" style="9" customWidth="1"/>
    <col min="10502" max="10502" width="10" style="9" customWidth="1"/>
    <col min="10503" max="10503" width="3.09765625" style="9" customWidth="1"/>
    <col min="10504" max="10504" width="3.69921875" style="9" customWidth="1"/>
    <col min="10505" max="10505" width="3.3984375" style="9" customWidth="1"/>
    <col min="10506" max="10506" width="6.8984375" style="9" customWidth="1"/>
    <col min="10507" max="10507" width="7.09765625" style="9" customWidth="1"/>
    <col min="10508" max="10508" width="6.09765625" style="9" customWidth="1"/>
    <col min="10509" max="10509" width="7" style="9" customWidth="1"/>
    <col min="10510" max="10510" width="7.59765625" style="9" customWidth="1"/>
    <col min="10511" max="10511" width="3.19921875" style="9" customWidth="1"/>
    <col min="10512" max="10512" width="7.19921875" style="9" customWidth="1"/>
    <col min="10513" max="10513" width="11.59765625" style="9" customWidth="1"/>
    <col min="10514" max="10515" width="11.19921875" style="9" customWidth="1"/>
    <col min="10516" max="10516" width="8.09765625" style="9" customWidth="1"/>
    <col min="10517" max="10517" width="5.8984375" style="9" customWidth="1"/>
    <col min="10518" max="10518" width="5" style="9" customWidth="1"/>
    <col min="10519" max="10519" width="8.3984375" style="9" customWidth="1"/>
    <col min="10520" max="10520" width="8.59765625" style="9" customWidth="1"/>
    <col min="10521" max="10521" width="6.3984375" style="9" customWidth="1"/>
    <col min="10522" max="10752" width="9" style="9"/>
    <col min="10753" max="10753" width="3.3984375" style="9" customWidth="1"/>
    <col min="10754" max="10754" width="5.3984375" style="9" customWidth="1"/>
    <col min="10755" max="10755" width="5.59765625" style="9" customWidth="1"/>
    <col min="10756" max="10756" width="6" style="9" customWidth="1"/>
    <col min="10757" max="10757" width="5.3984375" style="9" customWidth="1"/>
    <col min="10758" max="10758" width="10" style="9" customWidth="1"/>
    <col min="10759" max="10759" width="3.09765625" style="9" customWidth="1"/>
    <col min="10760" max="10760" width="3.69921875" style="9" customWidth="1"/>
    <col min="10761" max="10761" width="3.3984375" style="9" customWidth="1"/>
    <col min="10762" max="10762" width="6.8984375" style="9" customWidth="1"/>
    <col min="10763" max="10763" width="7.09765625" style="9" customWidth="1"/>
    <col min="10764" max="10764" width="6.09765625" style="9" customWidth="1"/>
    <col min="10765" max="10765" width="7" style="9" customWidth="1"/>
    <col min="10766" max="10766" width="7.59765625" style="9" customWidth="1"/>
    <col min="10767" max="10767" width="3.19921875" style="9" customWidth="1"/>
    <col min="10768" max="10768" width="7.19921875" style="9" customWidth="1"/>
    <col min="10769" max="10769" width="11.59765625" style="9" customWidth="1"/>
    <col min="10770" max="10771" width="11.19921875" style="9" customWidth="1"/>
    <col min="10772" max="10772" width="8.09765625" style="9" customWidth="1"/>
    <col min="10773" max="10773" width="5.8984375" style="9" customWidth="1"/>
    <col min="10774" max="10774" width="5" style="9" customWidth="1"/>
    <col min="10775" max="10775" width="8.3984375" style="9" customWidth="1"/>
    <col min="10776" max="10776" width="8.59765625" style="9" customWidth="1"/>
    <col min="10777" max="10777" width="6.3984375" style="9" customWidth="1"/>
    <col min="10778" max="11008" width="9" style="9"/>
    <col min="11009" max="11009" width="3.3984375" style="9" customWidth="1"/>
    <col min="11010" max="11010" width="5.3984375" style="9" customWidth="1"/>
    <col min="11011" max="11011" width="5.59765625" style="9" customWidth="1"/>
    <col min="11012" max="11012" width="6" style="9" customWidth="1"/>
    <col min="11013" max="11013" width="5.3984375" style="9" customWidth="1"/>
    <col min="11014" max="11014" width="10" style="9" customWidth="1"/>
    <col min="11015" max="11015" width="3.09765625" style="9" customWidth="1"/>
    <col min="11016" max="11016" width="3.69921875" style="9" customWidth="1"/>
    <col min="11017" max="11017" width="3.3984375" style="9" customWidth="1"/>
    <col min="11018" max="11018" width="6.8984375" style="9" customWidth="1"/>
    <col min="11019" max="11019" width="7.09765625" style="9" customWidth="1"/>
    <col min="11020" max="11020" width="6.09765625" style="9" customWidth="1"/>
    <col min="11021" max="11021" width="7" style="9" customWidth="1"/>
    <col min="11022" max="11022" width="7.59765625" style="9" customWidth="1"/>
    <col min="11023" max="11023" width="3.19921875" style="9" customWidth="1"/>
    <col min="11024" max="11024" width="7.19921875" style="9" customWidth="1"/>
    <col min="11025" max="11025" width="11.59765625" style="9" customWidth="1"/>
    <col min="11026" max="11027" width="11.19921875" style="9" customWidth="1"/>
    <col min="11028" max="11028" width="8.09765625" style="9" customWidth="1"/>
    <col min="11029" max="11029" width="5.8984375" style="9" customWidth="1"/>
    <col min="11030" max="11030" width="5" style="9" customWidth="1"/>
    <col min="11031" max="11031" width="8.3984375" style="9" customWidth="1"/>
    <col min="11032" max="11032" width="8.59765625" style="9" customWidth="1"/>
    <col min="11033" max="11033" width="6.3984375" style="9" customWidth="1"/>
    <col min="11034" max="11264" width="9" style="9"/>
    <col min="11265" max="11265" width="3.3984375" style="9" customWidth="1"/>
    <col min="11266" max="11266" width="5.3984375" style="9" customWidth="1"/>
    <col min="11267" max="11267" width="5.59765625" style="9" customWidth="1"/>
    <col min="11268" max="11268" width="6" style="9" customWidth="1"/>
    <col min="11269" max="11269" width="5.3984375" style="9" customWidth="1"/>
    <col min="11270" max="11270" width="10" style="9" customWidth="1"/>
    <col min="11271" max="11271" width="3.09765625" style="9" customWidth="1"/>
    <col min="11272" max="11272" width="3.69921875" style="9" customWidth="1"/>
    <col min="11273" max="11273" width="3.3984375" style="9" customWidth="1"/>
    <col min="11274" max="11274" width="6.8984375" style="9" customWidth="1"/>
    <col min="11275" max="11275" width="7.09765625" style="9" customWidth="1"/>
    <col min="11276" max="11276" width="6.09765625" style="9" customWidth="1"/>
    <col min="11277" max="11277" width="7" style="9" customWidth="1"/>
    <col min="11278" max="11278" width="7.59765625" style="9" customWidth="1"/>
    <col min="11279" max="11279" width="3.19921875" style="9" customWidth="1"/>
    <col min="11280" max="11280" width="7.19921875" style="9" customWidth="1"/>
    <col min="11281" max="11281" width="11.59765625" style="9" customWidth="1"/>
    <col min="11282" max="11283" width="11.19921875" style="9" customWidth="1"/>
    <col min="11284" max="11284" width="8.09765625" style="9" customWidth="1"/>
    <col min="11285" max="11285" width="5.8984375" style="9" customWidth="1"/>
    <col min="11286" max="11286" width="5" style="9" customWidth="1"/>
    <col min="11287" max="11287" width="8.3984375" style="9" customWidth="1"/>
    <col min="11288" max="11288" width="8.59765625" style="9" customWidth="1"/>
    <col min="11289" max="11289" width="6.3984375" style="9" customWidth="1"/>
    <col min="11290" max="11520" width="9" style="9"/>
    <col min="11521" max="11521" width="3.3984375" style="9" customWidth="1"/>
    <col min="11522" max="11522" width="5.3984375" style="9" customWidth="1"/>
    <col min="11523" max="11523" width="5.59765625" style="9" customWidth="1"/>
    <col min="11524" max="11524" width="6" style="9" customWidth="1"/>
    <col min="11525" max="11525" width="5.3984375" style="9" customWidth="1"/>
    <col min="11526" max="11526" width="10" style="9" customWidth="1"/>
    <col min="11527" max="11527" width="3.09765625" style="9" customWidth="1"/>
    <col min="11528" max="11528" width="3.69921875" style="9" customWidth="1"/>
    <col min="11529" max="11529" width="3.3984375" style="9" customWidth="1"/>
    <col min="11530" max="11530" width="6.8984375" style="9" customWidth="1"/>
    <col min="11531" max="11531" width="7.09765625" style="9" customWidth="1"/>
    <col min="11532" max="11532" width="6.09765625" style="9" customWidth="1"/>
    <col min="11533" max="11533" width="7" style="9" customWidth="1"/>
    <col min="11534" max="11534" width="7.59765625" style="9" customWidth="1"/>
    <col min="11535" max="11535" width="3.19921875" style="9" customWidth="1"/>
    <col min="11536" max="11536" width="7.19921875" style="9" customWidth="1"/>
    <col min="11537" max="11537" width="11.59765625" style="9" customWidth="1"/>
    <col min="11538" max="11539" width="11.19921875" style="9" customWidth="1"/>
    <col min="11540" max="11540" width="8.09765625" style="9" customWidth="1"/>
    <col min="11541" max="11541" width="5.8984375" style="9" customWidth="1"/>
    <col min="11542" max="11542" width="5" style="9" customWidth="1"/>
    <col min="11543" max="11543" width="8.3984375" style="9" customWidth="1"/>
    <col min="11544" max="11544" width="8.59765625" style="9" customWidth="1"/>
    <col min="11545" max="11545" width="6.3984375" style="9" customWidth="1"/>
    <col min="11546" max="11776" width="9" style="9"/>
    <col min="11777" max="11777" width="3.3984375" style="9" customWidth="1"/>
    <col min="11778" max="11778" width="5.3984375" style="9" customWidth="1"/>
    <col min="11779" max="11779" width="5.59765625" style="9" customWidth="1"/>
    <col min="11780" max="11780" width="6" style="9" customWidth="1"/>
    <col min="11781" max="11781" width="5.3984375" style="9" customWidth="1"/>
    <col min="11782" max="11782" width="10" style="9" customWidth="1"/>
    <col min="11783" max="11783" width="3.09765625" style="9" customWidth="1"/>
    <col min="11784" max="11784" width="3.69921875" style="9" customWidth="1"/>
    <col min="11785" max="11785" width="3.3984375" style="9" customWidth="1"/>
    <col min="11786" max="11786" width="6.8984375" style="9" customWidth="1"/>
    <col min="11787" max="11787" width="7.09765625" style="9" customWidth="1"/>
    <col min="11788" max="11788" width="6.09765625" style="9" customWidth="1"/>
    <col min="11789" max="11789" width="7" style="9" customWidth="1"/>
    <col min="11790" max="11790" width="7.59765625" style="9" customWidth="1"/>
    <col min="11791" max="11791" width="3.19921875" style="9" customWidth="1"/>
    <col min="11792" max="11792" width="7.19921875" style="9" customWidth="1"/>
    <col min="11793" max="11793" width="11.59765625" style="9" customWidth="1"/>
    <col min="11794" max="11795" width="11.19921875" style="9" customWidth="1"/>
    <col min="11796" max="11796" width="8.09765625" style="9" customWidth="1"/>
    <col min="11797" max="11797" width="5.8984375" style="9" customWidth="1"/>
    <col min="11798" max="11798" width="5" style="9" customWidth="1"/>
    <col min="11799" max="11799" width="8.3984375" style="9" customWidth="1"/>
    <col min="11800" max="11800" width="8.59765625" style="9" customWidth="1"/>
    <col min="11801" max="11801" width="6.3984375" style="9" customWidth="1"/>
    <col min="11802" max="12032" width="9" style="9"/>
    <col min="12033" max="12033" width="3.3984375" style="9" customWidth="1"/>
    <col min="12034" max="12034" width="5.3984375" style="9" customWidth="1"/>
    <col min="12035" max="12035" width="5.59765625" style="9" customWidth="1"/>
    <col min="12036" max="12036" width="6" style="9" customWidth="1"/>
    <col min="12037" max="12037" width="5.3984375" style="9" customWidth="1"/>
    <col min="12038" max="12038" width="10" style="9" customWidth="1"/>
    <col min="12039" max="12039" width="3.09765625" style="9" customWidth="1"/>
    <col min="12040" max="12040" width="3.69921875" style="9" customWidth="1"/>
    <col min="12041" max="12041" width="3.3984375" style="9" customWidth="1"/>
    <col min="12042" max="12042" width="6.8984375" style="9" customWidth="1"/>
    <col min="12043" max="12043" width="7.09765625" style="9" customWidth="1"/>
    <col min="12044" max="12044" width="6.09765625" style="9" customWidth="1"/>
    <col min="12045" max="12045" width="7" style="9" customWidth="1"/>
    <col min="12046" max="12046" width="7.59765625" style="9" customWidth="1"/>
    <col min="12047" max="12047" width="3.19921875" style="9" customWidth="1"/>
    <col min="12048" max="12048" width="7.19921875" style="9" customWidth="1"/>
    <col min="12049" max="12049" width="11.59765625" style="9" customWidth="1"/>
    <col min="12050" max="12051" width="11.19921875" style="9" customWidth="1"/>
    <col min="12052" max="12052" width="8.09765625" style="9" customWidth="1"/>
    <col min="12053" max="12053" width="5.8984375" style="9" customWidth="1"/>
    <col min="12054" max="12054" width="5" style="9" customWidth="1"/>
    <col min="12055" max="12055" width="8.3984375" style="9" customWidth="1"/>
    <col min="12056" max="12056" width="8.59765625" style="9" customWidth="1"/>
    <col min="12057" max="12057" width="6.3984375" style="9" customWidth="1"/>
    <col min="12058" max="12288" width="9" style="9"/>
    <col min="12289" max="12289" width="3.3984375" style="9" customWidth="1"/>
    <col min="12290" max="12290" width="5.3984375" style="9" customWidth="1"/>
    <col min="12291" max="12291" width="5.59765625" style="9" customWidth="1"/>
    <col min="12292" max="12292" width="6" style="9" customWidth="1"/>
    <col min="12293" max="12293" width="5.3984375" style="9" customWidth="1"/>
    <col min="12294" max="12294" width="10" style="9" customWidth="1"/>
    <col min="12295" max="12295" width="3.09765625" style="9" customWidth="1"/>
    <col min="12296" max="12296" width="3.69921875" style="9" customWidth="1"/>
    <col min="12297" max="12297" width="3.3984375" style="9" customWidth="1"/>
    <col min="12298" max="12298" width="6.8984375" style="9" customWidth="1"/>
    <col min="12299" max="12299" width="7.09765625" style="9" customWidth="1"/>
    <col min="12300" max="12300" width="6.09765625" style="9" customWidth="1"/>
    <col min="12301" max="12301" width="7" style="9" customWidth="1"/>
    <col min="12302" max="12302" width="7.59765625" style="9" customWidth="1"/>
    <col min="12303" max="12303" width="3.19921875" style="9" customWidth="1"/>
    <col min="12304" max="12304" width="7.19921875" style="9" customWidth="1"/>
    <col min="12305" max="12305" width="11.59765625" style="9" customWidth="1"/>
    <col min="12306" max="12307" width="11.19921875" style="9" customWidth="1"/>
    <col min="12308" max="12308" width="8.09765625" style="9" customWidth="1"/>
    <col min="12309" max="12309" width="5.8984375" style="9" customWidth="1"/>
    <col min="12310" max="12310" width="5" style="9" customWidth="1"/>
    <col min="12311" max="12311" width="8.3984375" style="9" customWidth="1"/>
    <col min="12312" max="12312" width="8.59765625" style="9" customWidth="1"/>
    <col min="12313" max="12313" width="6.3984375" style="9" customWidth="1"/>
    <col min="12314" max="12544" width="9" style="9"/>
    <col min="12545" max="12545" width="3.3984375" style="9" customWidth="1"/>
    <col min="12546" max="12546" width="5.3984375" style="9" customWidth="1"/>
    <col min="12547" max="12547" width="5.59765625" style="9" customWidth="1"/>
    <col min="12548" max="12548" width="6" style="9" customWidth="1"/>
    <col min="12549" max="12549" width="5.3984375" style="9" customWidth="1"/>
    <col min="12550" max="12550" width="10" style="9" customWidth="1"/>
    <col min="12551" max="12551" width="3.09765625" style="9" customWidth="1"/>
    <col min="12552" max="12552" width="3.69921875" style="9" customWidth="1"/>
    <col min="12553" max="12553" width="3.3984375" style="9" customWidth="1"/>
    <col min="12554" max="12554" width="6.8984375" style="9" customWidth="1"/>
    <col min="12555" max="12555" width="7.09765625" style="9" customWidth="1"/>
    <col min="12556" max="12556" width="6.09765625" style="9" customWidth="1"/>
    <col min="12557" max="12557" width="7" style="9" customWidth="1"/>
    <col min="12558" max="12558" width="7.59765625" style="9" customWidth="1"/>
    <col min="12559" max="12559" width="3.19921875" style="9" customWidth="1"/>
    <col min="12560" max="12560" width="7.19921875" style="9" customWidth="1"/>
    <col min="12561" max="12561" width="11.59765625" style="9" customWidth="1"/>
    <col min="12562" max="12563" width="11.19921875" style="9" customWidth="1"/>
    <col min="12564" max="12564" width="8.09765625" style="9" customWidth="1"/>
    <col min="12565" max="12565" width="5.8984375" style="9" customWidth="1"/>
    <col min="12566" max="12566" width="5" style="9" customWidth="1"/>
    <col min="12567" max="12567" width="8.3984375" style="9" customWidth="1"/>
    <col min="12568" max="12568" width="8.59765625" style="9" customWidth="1"/>
    <col min="12569" max="12569" width="6.3984375" style="9" customWidth="1"/>
    <col min="12570" max="12800" width="9" style="9"/>
    <col min="12801" max="12801" width="3.3984375" style="9" customWidth="1"/>
    <col min="12802" max="12802" width="5.3984375" style="9" customWidth="1"/>
    <col min="12803" max="12803" width="5.59765625" style="9" customWidth="1"/>
    <col min="12804" max="12804" width="6" style="9" customWidth="1"/>
    <col min="12805" max="12805" width="5.3984375" style="9" customWidth="1"/>
    <col min="12806" max="12806" width="10" style="9" customWidth="1"/>
    <col min="12807" max="12807" width="3.09765625" style="9" customWidth="1"/>
    <col min="12808" max="12808" width="3.69921875" style="9" customWidth="1"/>
    <col min="12809" max="12809" width="3.3984375" style="9" customWidth="1"/>
    <col min="12810" max="12810" width="6.8984375" style="9" customWidth="1"/>
    <col min="12811" max="12811" width="7.09765625" style="9" customWidth="1"/>
    <col min="12812" max="12812" width="6.09765625" style="9" customWidth="1"/>
    <col min="12813" max="12813" width="7" style="9" customWidth="1"/>
    <col min="12814" max="12814" width="7.59765625" style="9" customWidth="1"/>
    <col min="12815" max="12815" width="3.19921875" style="9" customWidth="1"/>
    <col min="12816" max="12816" width="7.19921875" style="9" customWidth="1"/>
    <col min="12817" max="12817" width="11.59765625" style="9" customWidth="1"/>
    <col min="12818" max="12819" width="11.19921875" style="9" customWidth="1"/>
    <col min="12820" max="12820" width="8.09765625" style="9" customWidth="1"/>
    <col min="12821" max="12821" width="5.8984375" style="9" customWidth="1"/>
    <col min="12822" max="12822" width="5" style="9" customWidth="1"/>
    <col min="12823" max="12823" width="8.3984375" style="9" customWidth="1"/>
    <col min="12824" max="12824" width="8.59765625" style="9" customWidth="1"/>
    <col min="12825" max="12825" width="6.3984375" style="9" customWidth="1"/>
    <col min="12826" max="13056" width="9" style="9"/>
    <col min="13057" max="13057" width="3.3984375" style="9" customWidth="1"/>
    <col min="13058" max="13058" width="5.3984375" style="9" customWidth="1"/>
    <col min="13059" max="13059" width="5.59765625" style="9" customWidth="1"/>
    <col min="13060" max="13060" width="6" style="9" customWidth="1"/>
    <col min="13061" max="13061" width="5.3984375" style="9" customWidth="1"/>
    <col min="13062" max="13062" width="10" style="9" customWidth="1"/>
    <col min="13063" max="13063" width="3.09765625" style="9" customWidth="1"/>
    <col min="13064" max="13064" width="3.69921875" style="9" customWidth="1"/>
    <col min="13065" max="13065" width="3.3984375" style="9" customWidth="1"/>
    <col min="13066" max="13066" width="6.8984375" style="9" customWidth="1"/>
    <col min="13067" max="13067" width="7.09765625" style="9" customWidth="1"/>
    <col min="13068" max="13068" width="6.09765625" style="9" customWidth="1"/>
    <col min="13069" max="13069" width="7" style="9" customWidth="1"/>
    <col min="13070" max="13070" width="7.59765625" style="9" customWidth="1"/>
    <col min="13071" max="13071" width="3.19921875" style="9" customWidth="1"/>
    <col min="13072" max="13072" width="7.19921875" style="9" customWidth="1"/>
    <col min="13073" max="13073" width="11.59765625" style="9" customWidth="1"/>
    <col min="13074" max="13075" width="11.19921875" style="9" customWidth="1"/>
    <col min="13076" max="13076" width="8.09765625" style="9" customWidth="1"/>
    <col min="13077" max="13077" width="5.8984375" style="9" customWidth="1"/>
    <col min="13078" max="13078" width="5" style="9" customWidth="1"/>
    <col min="13079" max="13079" width="8.3984375" style="9" customWidth="1"/>
    <col min="13080" max="13080" width="8.59765625" style="9" customWidth="1"/>
    <col min="13081" max="13081" width="6.3984375" style="9" customWidth="1"/>
    <col min="13082" max="13312" width="9" style="9"/>
    <col min="13313" max="13313" width="3.3984375" style="9" customWidth="1"/>
    <col min="13314" max="13314" width="5.3984375" style="9" customWidth="1"/>
    <col min="13315" max="13315" width="5.59765625" style="9" customWidth="1"/>
    <col min="13316" max="13316" width="6" style="9" customWidth="1"/>
    <col min="13317" max="13317" width="5.3984375" style="9" customWidth="1"/>
    <col min="13318" max="13318" width="10" style="9" customWidth="1"/>
    <col min="13319" max="13319" width="3.09765625" style="9" customWidth="1"/>
    <col min="13320" max="13320" width="3.69921875" style="9" customWidth="1"/>
    <col min="13321" max="13321" width="3.3984375" style="9" customWidth="1"/>
    <col min="13322" max="13322" width="6.8984375" style="9" customWidth="1"/>
    <col min="13323" max="13323" width="7.09765625" style="9" customWidth="1"/>
    <col min="13324" max="13324" width="6.09765625" style="9" customWidth="1"/>
    <col min="13325" max="13325" width="7" style="9" customWidth="1"/>
    <col min="13326" max="13326" width="7.59765625" style="9" customWidth="1"/>
    <col min="13327" max="13327" width="3.19921875" style="9" customWidth="1"/>
    <col min="13328" max="13328" width="7.19921875" style="9" customWidth="1"/>
    <col min="13329" max="13329" width="11.59765625" style="9" customWidth="1"/>
    <col min="13330" max="13331" width="11.19921875" style="9" customWidth="1"/>
    <col min="13332" max="13332" width="8.09765625" style="9" customWidth="1"/>
    <col min="13333" max="13333" width="5.8984375" style="9" customWidth="1"/>
    <col min="13334" max="13334" width="5" style="9" customWidth="1"/>
    <col min="13335" max="13335" width="8.3984375" style="9" customWidth="1"/>
    <col min="13336" max="13336" width="8.59765625" style="9" customWidth="1"/>
    <col min="13337" max="13337" width="6.3984375" style="9" customWidth="1"/>
    <col min="13338" max="13568" width="9" style="9"/>
    <col min="13569" max="13569" width="3.3984375" style="9" customWidth="1"/>
    <col min="13570" max="13570" width="5.3984375" style="9" customWidth="1"/>
    <col min="13571" max="13571" width="5.59765625" style="9" customWidth="1"/>
    <col min="13572" max="13572" width="6" style="9" customWidth="1"/>
    <col min="13573" max="13573" width="5.3984375" style="9" customWidth="1"/>
    <col min="13574" max="13574" width="10" style="9" customWidth="1"/>
    <col min="13575" max="13575" width="3.09765625" style="9" customWidth="1"/>
    <col min="13576" max="13576" width="3.69921875" style="9" customWidth="1"/>
    <col min="13577" max="13577" width="3.3984375" style="9" customWidth="1"/>
    <col min="13578" max="13578" width="6.8984375" style="9" customWidth="1"/>
    <col min="13579" max="13579" width="7.09765625" style="9" customWidth="1"/>
    <col min="13580" max="13580" width="6.09765625" style="9" customWidth="1"/>
    <col min="13581" max="13581" width="7" style="9" customWidth="1"/>
    <col min="13582" max="13582" width="7.59765625" style="9" customWidth="1"/>
    <col min="13583" max="13583" width="3.19921875" style="9" customWidth="1"/>
    <col min="13584" max="13584" width="7.19921875" style="9" customWidth="1"/>
    <col min="13585" max="13585" width="11.59765625" style="9" customWidth="1"/>
    <col min="13586" max="13587" width="11.19921875" style="9" customWidth="1"/>
    <col min="13588" max="13588" width="8.09765625" style="9" customWidth="1"/>
    <col min="13589" max="13589" width="5.8984375" style="9" customWidth="1"/>
    <col min="13590" max="13590" width="5" style="9" customWidth="1"/>
    <col min="13591" max="13591" width="8.3984375" style="9" customWidth="1"/>
    <col min="13592" max="13592" width="8.59765625" style="9" customWidth="1"/>
    <col min="13593" max="13593" width="6.3984375" style="9" customWidth="1"/>
    <col min="13594" max="13824" width="9" style="9"/>
    <col min="13825" max="13825" width="3.3984375" style="9" customWidth="1"/>
    <col min="13826" max="13826" width="5.3984375" style="9" customWidth="1"/>
    <col min="13827" max="13827" width="5.59765625" style="9" customWidth="1"/>
    <col min="13828" max="13828" width="6" style="9" customWidth="1"/>
    <col min="13829" max="13829" width="5.3984375" style="9" customWidth="1"/>
    <col min="13830" max="13830" width="10" style="9" customWidth="1"/>
    <col min="13831" max="13831" width="3.09765625" style="9" customWidth="1"/>
    <col min="13832" max="13832" width="3.69921875" style="9" customWidth="1"/>
    <col min="13833" max="13833" width="3.3984375" style="9" customWidth="1"/>
    <col min="13834" max="13834" width="6.8984375" style="9" customWidth="1"/>
    <col min="13835" max="13835" width="7.09765625" style="9" customWidth="1"/>
    <col min="13836" max="13836" width="6.09765625" style="9" customWidth="1"/>
    <col min="13837" max="13837" width="7" style="9" customWidth="1"/>
    <col min="13838" max="13838" width="7.59765625" style="9" customWidth="1"/>
    <col min="13839" max="13839" width="3.19921875" style="9" customWidth="1"/>
    <col min="13840" max="13840" width="7.19921875" style="9" customWidth="1"/>
    <col min="13841" max="13841" width="11.59765625" style="9" customWidth="1"/>
    <col min="13842" max="13843" width="11.19921875" style="9" customWidth="1"/>
    <col min="13844" max="13844" width="8.09765625" style="9" customWidth="1"/>
    <col min="13845" max="13845" width="5.8984375" style="9" customWidth="1"/>
    <col min="13846" max="13846" width="5" style="9" customWidth="1"/>
    <col min="13847" max="13847" width="8.3984375" style="9" customWidth="1"/>
    <col min="13848" max="13848" width="8.59765625" style="9" customWidth="1"/>
    <col min="13849" max="13849" width="6.3984375" style="9" customWidth="1"/>
    <col min="13850" max="14080" width="9" style="9"/>
    <col min="14081" max="14081" width="3.3984375" style="9" customWidth="1"/>
    <col min="14082" max="14082" width="5.3984375" style="9" customWidth="1"/>
    <col min="14083" max="14083" width="5.59765625" style="9" customWidth="1"/>
    <col min="14084" max="14084" width="6" style="9" customWidth="1"/>
    <col min="14085" max="14085" width="5.3984375" style="9" customWidth="1"/>
    <col min="14086" max="14086" width="10" style="9" customWidth="1"/>
    <col min="14087" max="14087" width="3.09765625" style="9" customWidth="1"/>
    <col min="14088" max="14088" width="3.69921875" style="9" customWidth="1"/>
    <col min="14089" max="14089" width="3.3984375" style="9" customWidth="1"/>
    <col min="14090" max="14090" width="6.8984375" style="9" customWidth="1"/>
    <col min="14091" max="14091" width="7.09765625" style="9" customWidth="1"/>
    <col min="14092" max="14092" width="6.09765625" style="9" customWidth="1"/>
    <col min="14093" max="14093" width="7" style="9" customWidth="1"/>
    <col min="14094" max="14094" width="7.59765625" style="9" customWidth="1"/>
    <col min="14095" max="14095" width="3.19921875" style="9" customWidth="1"/>
    <col min="14096" max="14096" width="7.19921875" style="9" customWidth="1"/>
    <col min="14097" max="14097" width="11.59765625" style="9" customWidth="1"/>
    <col min="14098" max="14099" width="11.19921875" style="9" customWidth="1"/>
    <col min="14100" max="14100" width="8.09765625" style="9" customWidth="1"/>
    <col min="14101" max="14101" width="5.8984375" style="9" customWidth="1"/>
    <col min="14102" max="14102" width="5" style="9" customWidth="1"/>
    <col min="14103" max="14103" width="8.3984375" style="9" customWidth="1"/>
    <col min="14104" max="14104" width="8.59765625" style="9" customWidth="1"/>
    <col min="14105" max="14105" width="6.3984375" style="9" customWidth="1"/>
    <col min="14106" max="14336" width="9" style="9"/>
    <col min="14337" max="14337" width="3.3984375" style="9" customWidth="1"/>
    <col min="14338" max="14338" width="5.3984375" style="9" customWidth="1"/>
    <col min="14339" max="14339" width="5.59765625" style="9" customWidth="1"/>
    <col min="14340" max="14340" width="6" style="9" customWidth="1"/>
    <col min="14341" max="14341" width="5.3984375" style="9" customWidth="1"/>
    <col min="14342" max="14342" width="10" style="9" customWidth="1"/>
    <col min="14343" max="14343" width="3.09765625" style="9" customWidth="1"/>
    <col min="14344" max="14344" width="3.69921875" style="9" customWidth="1"/>
    <col min="14345" max="14345" width="3.3984375" style="9" customWidth="1"/>
    <col min="14346" max="14346" width="6.8984375" style="9" customWidth="1"/>
    <col min="14347" max="14347" width="7.09765625" style="9" customWidth="1"/>
    <col min="14348" max="14348" width="6.09765625" style="9" customWidth="1"/>
    <col min="14349" max="14349" width="7" style="9" customWidth="1"/>
    <col min="14350" max="14350" width="7.59765625" style="9" customWidth="1"/>
    <col min="14351" max="14351" width="3.19921875" style="9" customWidth="1"/>
    <col min="14352" max="14352" width="7.19921875" style="9" customWidth="1"/>
    <col min="14353" max="14353" width="11.59765625" style="9" customWidth="1"/>
    <col min="14354" max="14355" width="11.19921875" style="9" customWidth="1"/>
    <col min="14356" max="14356" width="8.09765625" style="9" customWidth="1"/>
    <col min="14357" max="14357" width="5.8984375" style="9" customWidth="1"/>
    <col min="14358" max="14358" width="5" style="9" customWidth="1"/>
    <col min="14359" max="14359" width="8.3984375" style="9" customWidth="1"/>
    <col min="14360" max="14360" width="8.59765625" style="9" customWidth="1"/>
    <col min="14361" max="14361" width="6.3984375" style="9" customWidth="1"/>
    <col min="14362" max="14592" width="9" style="9"/>
    <col min="14593" max="14593" width="3.3984375" style="9" customWidth="1"/>
    <col min="14594" max="14594" width="5.3984375" style="9" customWidth="1"/>
    <col min="14595" max="14595" width="5.59765625" style="9" customWidth="1"/>
    <col min="14596" max="14596" width="6" style="9" customWidth="1"/>
    <col min="14597" max="14597" width="5.3984375" style="9" customWidth="1"/>
    <col min="14598" max="14598" width="10" style="9" customWidth="1"/>
    <col min="14599" max="14599" width="3.09765625" style="9" customWidth="1"/>
    <col min="14600" max="14600" width="3.69921875" style="9" customWidth="1"/>
    <col min="14601" max="14601" width="3.3984375" style="9" customWidth="1"/>
    <col min="14602" max="14602" width="6.8984375" style="9" customWidth="1"/>
    <col min="14603" max="14603" width="7.09765625" style="9" customWidth="1"/>
    <col min="14604" max="14604" width="6.09765625" style="9" customWidth="1"/>
    <col min="14605" max="14605" width="7" style="9" customWidth="1"/>
    <col min="14606" max="14606" width="7.59765625" style="9" customWidth="1"/>
    <col min="14607" max="14607" width="3.19921875" style="9" customWidth="1"/>
    <col min="14608" max="14608" width="7.19921875" style="9" customWidth="1"/>
    <col min="14609" max="14609" width="11.59765625" style="9" customWidth="1"/>
    <col min="14610" max="14611" width="11.19921875" style="9" customWidth="1"/>
    <col min="14612" max="14612" width="8.09765625" style="9" customWidth="1"/>
    <col min="14613" max="14613" width="5.8984375" style="9" customWidth="1"/>
    <col min="14614" max="14614" width="5" style="9" customWidth="1"/>
    <col min="14615" max="14615" width="8.3984375" style="9" customWidth="1"/>
    <col min="14616" max="14616" width="8.59765625" style="9" customWidth="1"/>
    <col min="14617" max="14617" width="6.3984375" style="9" customWidth="1"/>
    <col min="14618" max="14848" width="9" style="9"/>
    <col min="14849" max="14849" width="3.3984375" style="9" customWidth="1"/>
    <col min="14850" max="14850" width="5.3984375" style="9" customWidth="1"/>
    <col min="14851" max="14851" width="5.59765625" style="9" customWidth="1"/>
    <col min="14852" max="14852" width="6" style="9" customWidth="1"/>
    <col min="14853" max="14853" width="5.3984375" style="9" customWidth="1"/>
    <col min="14854" max="14854" width="10" style="9" customWidth="1"/>
    <col min="14855" max="14855" width="3.09765625" style="9" customWidth="1"/>
    <col min="14856" max="14856" width="3.69921875" style="9" customWidth="1"/>
    <col min="14857" max="14857" width="3.3984375" style="9" customWidth="1"/>
    <col min="14858" max="14858" width="6.8984375" style="9" customWidth="1"/>
    <col min="14859" max="14859" width="7.09765625" style="9" customWidth="1"/>
    <col min="14860" max="14860" width="6.09765625" style="9" customWidth="1"/>
    <col min="14861" max="14861" width="7" style="9" customWidth="1"/>
    <col min="14862" max="14862" width="7.59765625" style="9" customWidth="1"/>
    <col min="14863" max="14863" width="3.19921875" style="9" customWidth="1"/>
    <col min="14864" max="14864" width="7.19921875" style="9" customWidth="1"/>
    <col min="14865" max="14865" width="11.59765625" style="9" customWidth="1"/>
    <col min="14866" max="14867" width="11.19921875" style="9" customWidth="1"/>
    <col min="14868" max="14868" width="8.09765625" style="9" customWidth="1"/>
    <col min="14869" max="14869" width="5.8984375" style="9" customWidth="1"/>
    <col min="14870" max="14870" width="5" style="9" customWidth="1"/>
    <col min="14871" max="14871" width="8.3984375" style="9" customWidth="1"/>
    <col min="14872" max="14872" width="8.59765625" style="9" customWidth="1"/>
    <col min="14873" max="14873" width="6.3984375" style="9" customWidth="1"/>
    <col min="14874" max="15104" width="9" style="9"/>
    <col min="15105" max="15105" width="3.3984375" style="9" customWidth="1"/>
    <col min="15106" max="15106" width="5.3984375" style="9" customWidth="1"/>
    <col min="15107" max="15107" width="5.59765625" style="9" customWidth="1"/>
    <col min="15108" max="15108" width="6" style="9" customWidth="1"/>
    <col min="15109" max="15109" width="5.3984375" style="9" customWidth="1"/>
    <col min="15110" max="15110" width="10" style="9" customWidth="1"/>
    <col min="15111" max="15111" width="3.09765625" style="9" customWidth="1"/>
    <col min="15112" max="15112" width="3.69921875" style="9" customWidth="1"/>
    <col min="15113" max="15113" width="3.3984375" style="9" customWidth="1"/>
    <col min="15114" max="15114" width="6.8984375" style="9" customWidth="1"/>
    <col min="15115" max="15115" width="7.09765625" style="9" customWidth="1"/>
    <col min="15116" max="15116" width="6.09765625" style="9" customWidth="1"/>
    <col min="15117" max="15117" width="7" style="9" customWidth="1"/>
    <col min="15118" max="15118" width="7.59765625" style="9" customWidth="1"/>
    <col min="15119" max="15119" width="3.19921875" style="9" customWidth="1"/>
    <col min="15120" max="15120" width="7.19921875" style="9" customWidth="1"/>
    <col min="15121" max="15121" width="11.59765625" style="9" customWidth="1"/>
    <col min="15122" max="15123" width="11.19921875" style="9" customWidth="1"/>
    <col min="15124" max="15124" width="8.09765625" style="9" customWidth="1"/>
    <col min="15125" max="15125" width="5.8984375" style="9" customWidth="1"/>
    <col min="15126" max="15126" width="5" style="9" customWidth="1"/>
    <col min="15127" max="15127" width="8.3984375" style="9" customWidth="1"/>
    <col min="15128" max="15128" width="8.59765625" style="9" customWidth="1"/>
    <col min="15129" max="15129" width="6.3984375" style="9" customWidth="1"/>
    <col min="15130" max="15360" width="9" style="9"/>
    <col min="15361" max="15361" width="3.3984375" style="9" customWidth="1"/>
    <col min="15362" max="15362" width="5.3984375" style="9" customWidth="1"/>
    <col min="15363" max="15363" width="5.59765625" style="9" customWidth="1"/>
    <col min="15364" max="15364" width="6" style="9" customWidth="1"/>
    <col min="15365" max="15365" width="5.3984375" style="9" customWidth="1"/>
    <col min="15366" max="15366" width="10" style="9" customWidth="1"/>
    <col min="15367" max="15367" width="3.09765625" style="9" customWidth="1"/>
    <col min="15368" max="15368" width="3.69921875" style="9" customWidth="1"/>
    <col min="15369" max="15369" width="3.3984375" style="9" customWidth="1"/>
    <col min="15370" max="15370" width="6.8984375" style="9" customWidth="1"/>
    <col min="15371" max="15371" width="7.09765625" style="9" customWidth="1"/>
    <col min="15372" max="15372" width="6.09765625" style="9" customWidth="1"/>
    <col min="15373" max="15373" width="7" style="9" customWidth="1"/>
    <col min="15374" max="15374" width="7.59765625" style="9" customWidth="1"/>
    <col min="15375" max="15375" width="3.19921875" style="9" customWidth="1"/>
    <col min="15376" max="15376" width="7.19921875" style="9" customWidth="1"/>
    <col min="15377" max="15377" width="11.59765625" style="9" customWidth="1"/>
    <col min="15378" max="15379" width="11.19921875" style="9" customWidth="1"/>
    <col min="15380" max="15380" width="8.09765625" style="9" customWidth="1"/>
    <col min="15381" max="15381" width="5.8984375" style="9" customWidth="1"/>
    <col min="15382" max="15382" width="5" style="9" customWidth="1"/>
    <col min="15383" max="15383" width="8.3984375" style="9" customWidth="1"/>
    <col min="15384" max="15384" width="8.59765625" style="9" customWidth="1"/>
    <col min="15385" max="15385" width="6.3984375" style="9" customWidth="1"/>
    <col min="15386" max="15616" width="9" style="9"/>
    <col min="15617" max="15617" width="3.3984375" style="9" customWidth="1"/>
    <col min="15618" max="15618" width="5.3984375" style="9" customWidth="1"/>
    <col min="15619" max="15619" width="5.59765625" style="9" customWidth="1"/>
    <col min="15620" max="15620" width="6" style="9" customWidth="1"/>
    <col min="15621" max="15621" width="5.3984375" style="9" customWidth="1"/>
    <col min="15622" max="15622" width="10" style="9" customWidth="1"/>
    <col min="15623" max="15623" width="3.09765625" style="9" customWidth="1"/>
    <col min="15624" max="15624" width="3.69921875" style="9" customWidth="1"/>
    <col min="15625" max="15625" width="3.3984375" style="9" customWidth="1"/>
    <col min="15626" max="15626" width="6.8984375" style="9" customWidth="1"/>
    <col min="15627" max="15627" width="7.09765625" style="9" customWidth="1"/>
    <col min="15628" max="15628" width="6.09765625" style="9" customWidth="1"/>
    <col min="15629" max="15629" width="7" style="9" customWidth="1"/>
    <col min="15630" max="15630" width="7.59765625" style="9" customWidth="1"/>
    <col min="15631" max="15631" width="3.19921875" style="9" customWidth="1"/>
    <col min="15632" max="15632" width="7.19921875" style="9" customWidth="1"/>
    <col min="15633" max="15633" width="11.59765625" style="9" customWidth="1"/>
    <col min="15634" max="15635" width="11.19921875" style="9" customWidth="1"/>
    <col min="15636" max="15636" width="8.09765625" style="9" customWidth="1"/>
    <col min="15637" max="15637" width="5.8984375" style="9" customWidth="1"/>
    <col min="15638" max="15638" width="5" style="9" customWidth="1"/>
    <col min="15639" max="15639" width="8.3984375" style="9" customWidth="1"/>
    <col min="15640" max="15640" width="8.59765625" style="9" customWidth="1"/>
    <col min="15641" max="15641" width="6.3984375" style="9" customWidth="1"/>
    <col min="15642" max="15872" width="9" style="9"/>
    <col min="15873" max="15873" width="3.3984375" style="9" customWidth="1"/>
    <col min="15874" max="15874" width="5.3984375" style="9" customWidth="1"/>
    <col min="15875" max="15875" width="5.59765625" style="9" customWidth="1"/>
    <col min="15876" max="15876" width="6" style="9" customWidth="1"/>
    <col min="15877" max="15877" width="5.3984375" style="9" customWidth="1"/>
    <col min="15878" max="15878" width="10" style="9" customWidth="1"/>
    <col min="15879" max="15879" width="3.09765625" style="9" customWidth="1"/>
    <col min="15880" max="15880" width="3.69921875" style="9" customWidth="1"/>
    <col min="15881" max="15881" width="3.3984375" style="9" customWidth="1"/>
    <col min="15882" max="15882" width="6.8984375" style="9" customWidth="1"/>
    <col min="15883" max="15883" width="7.09765625" style="9" customWidth="1"/>
    <col min="15884" max="15884" width="6.09765625" style="9" customWidth="1"/>
    <col min="15885" max="15885" width="7" style="9" customWidth="1"/>
    <col min="15886" max="15886" width="7.59765625" style="9" customWidth="1"/>
    <col min="15887" max="15887" width="3.19921875" style="9" customWidth="1"/>
    <col min="15888" max="15888" width="7.19921875" style="9" customWidth="1"/>
    <col min="15889" max="15889" width="11.59765625" style="9" customWidth="1"/>
    <col min="15890" max="15891" width="11.19921875" style="9" customWidth="1"/>
    <col min="15892" max="15892" width="8.09765625" style="9" customWidth="1"/>
    <col min="15893" max="15893" width="5.8984375" style="9" customWidth="1"/>
    <col min="15894" max="15894" width="5" style="9" customWidth="1"/>
    <col min="15895" max="15895" width="8.3984375" style="9" customWidth="1"/>
    <col min="15896" max="15896" width="8.59765625" style="9" customWidth="1"/>
    <col min="15897" max="15897" width="6.3984375" style="9" customWidth="1"/>
    <col min="15898" max="16128" width="9" style="9"/>
    <col min="16129" max="16129" width="3.3984375" style="9" customWidth="1"/>
    <col min="16130" max="16130" width="5.3984375" style="9" customWidth="1"/>
    <col min="16131" max="16131" width="5.59765625" style="9" customWidth="1"/>
    <col min="16132" max="16132" width="6" style="9" customWidth="1"/>
    <col min="16133" max="16133" width="5.3984375" style="9" customWidth="1"/>
    <col min="16134" max="16134" width="10" style="9" customWidth="1"/>
    <col min="16135" max="16135" width="3.09765625" style="9" customWidth="1"/>
    <col min="16136" max="16136" width="3.69921875" style="9" customWidth="1"/>
    <col min="16137" max="16137" width="3.3984375" style="9" customWidth="1"/>
    <col min="16138" max="16138" width="6.8984375" style="9" customWidth="1"/>
    <col min="16139" max="16139" width="7.09765625" style="9" customWidth="1"/>
    <col min="16140" max="16140" width="6.09765625" style="9" customWidth="1"/>
    <col min="16141" max="16141" width="7" style="9" customWidth="1"/>
    <col min="16142" max="16142" width="7.59765625" style="9" customWidth="1"/>
    <col min="16143" max="16143" width="3.19921875" style="9" customWidth="1"/>
    <col min="16144" max="16144" width="7.19921875" style="9" customWidth="1"/>
    <col min="16145" max="16145" width="11.59765625" style="9" customWidth="1"/>
    <col min="16146" max="16147" width="11.19921875" style="9" customWidth="1"/>
    <col min="16148" max="16148" width="8.09765625" style="9" customWidth="1"/>
    <col min="16149" max="16149" width="5.8984375" style="9" customWidth="1"/>
    <col min="16150" max="16150" width="5" style="9" customWidth="1"/>
    <col min="16151" max="16151" width="8.3984375" style="9" customWidth="1"/>
    <col min="16152" max="16152" width="8.59765625" style="9" customWidth="1"/>
    <col min="16153" max="16153" width="6.3984375" style="9" customWidth="1"/>
    <col min="16154" max="16384" width="9" style="9"/>
  </cols>
  <sheetData>
    <row r="1" spans="1:25" x14ac:dyDescent="0.5">
      <c r="J1" s="43" t="s">
        <v>491</v>
      </c>
      <c r="K1" s="43"/>
      <c r="L1" s="203"/>
      <c r="M1" s="203"/>
      <c r="N1" s="203"/>
      <c r="X1" s="203" t="s">
        <v>29</v>
      </c>
      <c r="Y1" s="203"/>
    </row>
    <row r="2" spans="1:25" x14ac:dyDescent="0.5">
      <c r="A2" s="203" t="s">
        <v>0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</row>
    <row r="3" spans="1:25" x14ac:dyDescent="0.5">
      <c r="A3" s="203" t="s">
        <v>30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</row>
    <row r="4" spans="1:25" ht="9" customHeight="1" x14ac:dyDescent="0.5">
      <c r="A4" s="65"/>
      <c r="B4" s="65"/>
      <c r="C4" s="65"/>
      <c r="D4" s="65"/>
      <c r="E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7"/>
    </row>
    <row r="5" spans="1:25" ht="25.5" customHeight="1" x14ac:dyDescent="0.5">
      <c r="B5" s="10" t="s">
        <v>338</v>
      </c>
    </row>
    <row r="6" spans="1:25" x14ac:dyDescent="0.5">
      <c r="A6" s="165" t="s">
        <v>1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7"/>
      <c r="O6" s="168" t="s">
        <v>2</v>
      </c>
      <c r="P6" s="169"/>
      <c r="Q6" s="169"/>
      <c r="R6" s="169"/>
      <c r="S6" s="169"/>
      <c r="T6" s="169"/>
      <c r="U6" s="169"/>
      <c r="V6" s="169"/>
      <c r="W6" s="169"/>
      <c r="X6" s="169"/>
      <c r="Y6" s="170"/>
    </row>
    <row r="7" spans="1:25" ht="18.75" customHeight="1" x14ac:dyDescent="0.5">
      <c r="A7" s="204" t="s">
        <v>3</v>
      </c>
      <c r="B7" s="204" t="s">
        <v>4</v>
      </c>
      <c r="C7" s="207" t="s">
        <v>5</v>
      </c>
      <c r="D7" s="210" t="s">
        <v>6</v>
      </c>
      <c r="E7" s="210"/>
      <c r="F7" s="204" t="s">
        <v>7</v>
      </c>
      <c r="G7" s="211" t="s">
        <v>8</v>
      </c>
      <c r="H7" s="212"/>
      <c r="I7" s="213"/>
      <c r="J7" s="220" t="s">
        <v>9</v>
      </c>
      <c r="K7" s="221"/>
      <c r="L7" s="221"/>
      <c r="M7" s="221"/>
      <c r="N7" s="221"/>
      <c r="O7" s="204" t="s">
        <v>3</v>
      </c>
      <c r="P7" s="204" t="s">
        <v>10</v>
      </c>
      <c r="Q7" s="204" t="s">
        <v>11</v>
      </c>
      <c r="R7" s="204" t="s">
        <v>12</v>
      </c>
      <c r="S7" s="204" t="s">
        <v>13</v>
      </c>
      <c r="T7" s="211" t="s">
        <v>14</v>
      </c>
      <c r="U7" s="212"/>
      <c r="V7" s="212"/>
      <c r="W7" s="213"/>
      <c r="X7" s="204" t="s">
        <v>15</v>
      </c>
      <c r="Y7" s="214" t="s">
        <v>16</v>
      </c>
    </row>
    <row r="8" spans="1:25" ht="18.75" customHeight="1" x14ac:dyDescent="0.5">
      <c r="A8" s="205"/>
      <c r="B8" s="205"/>
      <c r="C8" s="208"/>
      <c r="D8" s="205" t="s">
        <v>17</v>
      </c>
      <c r="E8" s="205" t="s">
        <v>18</v>
      </c>
      <c r="F8" s="205"/>
      <c r="G8" s="217" t="s">
        <v>19</v>
      </c>
      <c r="H8" s="217" t="s">
        <v>20</v>
      </c>
      <c r="I8" s="217" t="s">
        <v>21</v>
      </c>
      <c r="J8" s="204" t="s">
        <v>22</v>
      </c>
      <c r="K8" s="204" t="s">
        <v>23</v>
      </c>
      <c r="L8" s="204" t="s">
        <v>24</v>
      </c>
      <c r="M8" s="204" t="s">
        <v>25</v>
      </c>
      <c r="N8" s="207" t="s">
        <v>26</v>
      </c>
      <c r="O8" s="205"/>
      <c r="P8" s="205"/>
      <c r="Q8" s="205"/>
      <c r="R8" s="205"/>
      <c r="S8" s="205"/>
      <c r="T8" s="204" t="s">
        <v>27</v>
      </c>
      <c r="U8" s="217" t="s">
        <v>23</v>
      </c>
      <c r="V8" s="204" t="s">
        <v>24</v>
      </c>
      <c r="W8" s="204" t="s">
        <v>28</v>
      </c>
      <c r="X8" s="205"/>
      <c r="Y8" s="215"/>
    </row>
    <row r="9" spans="1:25" ht="34.5" customHeight="1" x14ac:dyDescent="0.5">
      <c r="A9" s="205"/>
      <c r="B9" s="205"/>
      <c r="C9" s="208"/>
      <c r="D9" s="205"/>
      <c r="E9" s="205"/>
      <c r="F9" s="205"/>
      <c r="G9" s="218"/>
      <c r="H9" s="218"/>
      <c r="I9" s="218"/>
      <c r="J9" s="205"/>
      <c r="K9" s="205"/>
      <c r="L9" s="205"/>
      <c r="M9" s="205"/>
      <c r="N9" s="208"/>
      <c r="O9" s="205"/>
      <c r="P9" s="205"/>
      <c r="Q9" s="205"/>
      <c r="R9" s="205"/>
      <c r="S9" s="205"/>
      <c r="T9" s="205"/>
      <c r="U9" s="218"/>
      <c r="V9" s="205"/>
      <c r="W9" s="205"/>
      <c r="X9" s="205"/>
      <c r="Y9" s="215"/>
    </row>
    <row r="10" spans="1:25" x14ac:dyDescent="0.5">
      <c r="A10" s="206"/>
      <c r="B10" s="206"/>
      <c r="C10" s="209"/>
      <c r="D10" s="206"/>
      <c r="E10" s="206"/>
      <c r="F10" s="206"/>
      <c r="G10" s="219"/>
      <c r="H10" s="219"/>
      <c r="I10" s="219"/>
      <c r="J10" s="206"/>
      <c r="K10" s="206"/>
      <c r="L10" s="206"/>
      <c r="M10" s="206"/>
      <c r="N10" s="209"/>
      <c r="O10" s="206"/>
      <c r="P10" s="206"/>
      <c r="Q10" s="206"/>
      <c r="R10" s="206"/>
      <c r="S10" s="206"/>
      <c r="T10" s="206"/>
      <c r="U10" s="219"/>
      <c r="V10" s="206"/>
      <c r="W10" s="206"/>
      <c r="X10" s="206"/>
      <c r="Y10" s="216"/>
    </row>
    <row r="11" spans="1:25" ht="23.1" customHeight="1" x14ac:dyDescent="0.5">
      <c r="A11" s="13">
        <v>1</v>
      </c>
      <c r="B11" s="13" t="s">
        <v>392</v>
      </c>
      <c r="C11" s="13">
        <v>17971</v>
      </c>
      <c r="D11" s="13">
        <v>28</v>
      </c>
      <c r="E11" s="13">
        <v>1458</v>
      </c>
      <c r="F11" s="14" t="s">
        <v>338</v>
      </c>
      <c r="G11" s="13">
        <v>11</v>
      </c>
      <c r="H11" s="13">
        <v>1</v>
      </c>
      <c r="I11" s="13">
        <v>64</v>
      </c>
      <c r="J11" s="15">
        <v>4564</v>
      </c>
      <c r="K11" s="15"/>
      <c r="L11" s="15"/>
      <c r="M11" s="15"/>
      <c r="N11" s="15"/>
      <c r="O11" s="13">
        <v>1</v>
      </c>
      <c r="P11" s="16"/>
      <c r="Q11" s="13"/>
      <c r="R11" s="13"/>
      <c r="S11" s="13"/>
      <c r="T11" s="13"/>
      <c r="U11" s="17"/>
      <c r="V11" s="13"/>
      <c r="W11" s="13"/>
      <c r="X11" s="13"/>
      <c r="Y11" s="16" t="s">
        <v>393</v>
      </c>
    </row>
    <row r="12" spans="1:25" ht="23.1" customHeight="1" x14ac:dyDescent="0.5">
      <c r="A12" s="17">
        <v>2</v>
      </c>
      <c r="B12" s="17" t="s">
        <v>392</v>
      </c>
      <c r="C12" s="17">
        <v>24817</v>
      </c>
      <c r="D12" s="17">
        <v>222</v>
      </c>
      <c r="E12" s="17">
        <v>2635</v>
      </c>
      <c r="F12" s="19" t="s">
        <v>338</v>
      </c>
      <c r="G12" s="17">
        <v>8</v>
      </c>
      <c r="H12" s="17">
        <v>1</v>
      </c>
      <c r="I12" s="17">
        <v>14</v>
      </c>
      <c r="J12" s="20">
        <v>3314</v>
      </c>
      <c r="K12" s="20"/>
      <c r="L12" s="20"/>
      <c r="M12" s="20"/>
      <c r="N12" s="20"/>
      <c r="O12" s="17">
        <v>2</v>
      </c>
      <c r="P12" s="21" t="s">
        <v>466</v>
      </c>
      <c r="Q12" s="17" t="s">
        <v>136</v>
      </c>
      <c r="R12" s="17" t="s">
        <v>45</v>
      </c>
      <c r="S12" s="17"/>
      <c r="T12" s="17"/>
      <c r="U12" s="17"/>
      <c r="V12" s="17"/>
      <c r="W12" s="17"/>
      <c r="X12" s="17"/>
      <c r="Y12" s="21" t="s">
        <v>394</v>
      </c>
    </row>
    <row r="13" spans="1:25" ht="23.1" customHeight="1" x14ac:dyDescent="0.5">
      <c r="A13" s="17"/>
      <c r="B13" s="17" t="s">
        <v>392</v>
      </c>
      <c r="C13" s="17">
        <v>16292</v>
      </c>
      <c r="D13" s="17">
        <v>55</v>
      </c>
      <c r="E13" s="17">
        <v>1372</v>
      </c>
      <c r="F13" s="19" t="s">
        <v>338</v>
      </c>
      <c r="G13" s="17">
        <v>4</v>
      </c>
      <c r="H13" s="17">
        <v>2</v>
      </c>
      <c r="I13" s="17">
        <v>20</v>
      </c>
      <c r="J13" s="20">
        <v>1820</v>
      </c>
      <c r="K13" s="20"/>
      <c r="L13" s="20"/>
      <c r="M13" s="20"/>
      <c r="N13" s="20"/>
      <c r="O13" s="17"/>
      <c r="P13" s="21"/>
      <c r="Q13" s="17"/>
      <c r="R13" s="17"/>
      <c r="S13" s="17"/>
      <c r="T13" s="17"/>
      <c r="U13" s="17"/>
      <c r="V13" s="17"/>
      <c r="W13" s="17"/>
      <c r="X13" s="17"/>
      <c r="Y13" s="21"/>
    </row>
    <row r="14" spans="1:25" ht="23.1" customHeight="1" x14ac:dyDescent="0.5">
      <c r="A14" s="17">
        <v>3</v>
      </c>
      <c r="B14" s="17" t="s">
        <v>392</v>
      </c>
      <c r="C14" s="17">
        <v>19763</v>
      </c>
      <c r="D14" s="17">
        <v>315</v>
      </c>
      <c r="E14" s="17">
        <v>3143</v>
      </c>
      <c r="F14" s="19" t="s">
        <v>338</v>
      </c>
      <c r="G14" s="17">
        <v>6</v>
      </c>
      <c r="H14" s="17"/>
      <c r="I14" s="17">
        <v>7</v>
      </c>
      <c r="J14" s="20">
        <v>2407</v>
      </c>
      <c r="K14" s="20"/>
      <c r="L14" s="20"/>
      <c r="M14" s="20"/>
      <c r="N14" s="20"/>
      <c r="O14" s="17">
        <v>3</v>
      </c>
      <c r="P14" s="21" t="s">
        <v>180</v>
      </c>
      <c r="Q14" s="17" t="s">
        <v>136</v>
      </c>
      <c r="R14" s="17" t="s">
        <v>45</v>
      </c>
      <c r="S14" s="17"/>
      <c r="T14" s="17"/>
      <c r="U14" s="17"/>
      <c r="V14" s="17"/>
      <c r="W14" s="17"/>
      <c r="X14" s="17"/>
      <c r="Y14" s="21" t="s">
        <v>396</v>
      </c>
    </row>
    <row r="15" spans="1:25" ht="23.1" customHeight="1" x14ac:dyDescent="0.5">
      <c r="A15" s="17">
        <v>4</v>
      </c>
      <c r="B15" s="17" t="s">
        <v>392</v>
      </c>
      <c r="C15" s="17">
        <v>16292</v>
      </c>
      <c r="D15" s="17">
        <v>213</v>
      </c>
      <c r="E15" s="17">
        <v>2603</v>
      </c>
      <c r="F15" s="19" t="s">
        <v>338</v>
      </c>
      <c r="G15" s="17">
        <v>7</v>
      </c>
      <c r="H15" s="17">
        <v>2</v>
      </c>
      <c r="I15" s="17">
        <v>76</v>
      </c>
      <c r="J15" s="20">
        <v>3076</v>
      </c>
      <c r="K15" s="17"/>
      <c r="L15" s="17"/>
      <c r="M15" s="17"/>
      <c r="N15" s="17"/>
      <c r="O15" s="17">
        <v>4</v>
      </c>
      <c r="P15" s="21" t="s">
        <v>467</v>
      </c>
      <c r="Q15" s="17" t="s">
        <v>136</v>
      </c>
      <c r="R15" s="17" t="s">
        <v>45</v>
      </c>
      <c r="S15" s="17"/>
      <c r="T15" s="17"/>
      <c r="U15" s="17"/>
      <c r="V15" s="17"/>
      <c r="W15" s="17"/>
      <c r="X15" s="17"/>
      <c r="Y15" s="21" t="s">
        <v>397</v>
      </c>
    </row>
    <row r="16" spans="1:25" ht="23.1" customHeight="1" x14ac:dyDescent="0.5">
      <c r="A16" s="17">
        <v>5</v>
      </c>
      <c r="B16" s="17" t="s">
        <v>392</v>
      </c>
      <c r="C16" s="17">
        <v>13582</v>
      </c>
      <c r="D16" s="17">
        <v>93</v>
      </c>
      <c r="E16" s="17">
        <v>599</v>
      </c>
      <c r="F16" s="19" t="s">
        <v>338</v>
      </c>
      <c r="G16" s="17">
        <v>5</v>
      </c>
      <c r="H16" s="17">
        <v>2</v>
      </c>
      <c r="I16" s="17">
        <v>22</v>
      </c>
      <c r="J16" s="20">
        <v>2222</v>
      </c>
      <c r="K16" s="17"/>
      <c r="L16" s="17"/>
      <c r="M16" s="17"/>
      <c r="N16" s="17"/>
      <c r="O16" s="17">
        <v>5</v>
      </c>
      <c r="P16" s="21" t="s">
        <v>459</v>
      </c>
      <c r="Q16" s="17" t="s">
        <v>136</v>
      </c>
      <c r="R16" s="17" t="s">
        <v>45</v>
      </c>
      <c r="S16" s="17"/>
      <c r="T16" s="17"/>
      <c r="U16" s="17"/>
      <c r="V16" s="17"/>
      <c r="W16" s="17"/>
      <c r="X16" s="17"/>
      <c r="Y16" s="21" t="s">
        <v>398</v>
      </c>
    </row>
    <row r="17" spans="1:25" ht="23.1" customHeight="1" x14ac:dyDescent="0.5">
      <c r="A17" s="17"/>
      <c r="B17" s="17" t="s">
        <v>392</v>
      </c>
      <c r="C17" s="17">
        <v>26151</v>
      </c>
      <c r="D17" s="17">
        <v>120</v>
      </c>
      <c r="E17" s="17">
        <v>787</v>
      </c>
      <c r="F17" s="19" t="s">
        <v>338</v>
      </c>
      <c r="G17" s="17">
        <v>12</v>
      </c>
      <c r="H17" s="17"/>
      <c r="I17" s="17">
        <v>24</v>
      </c>
      <c r="J17" s="20">
        <v>4824</v>
      </c>
      <c r="K17" s="17"/>
      <c r="L17" s="17"/>
      <c r="M17" s="17"/>
      <c r="N17" s="17"/>
      <c r="O17" s="17"/>
      <c r="P17" s="21"/>
      <c r="Q17" s="17"/>
      <c r="R17" s="17"/>
      <c r="S17" s="17"/>
      <c r="T17" s="17"/>
      <c r="U17" s="17"/>
      <c r="V17" s="17"/>
      <c r="W17" s="17"/>
      <c r="X17" s="17"/>
      <c r="Y17" s="21"/>
    </row>
    <row r="18" spans="1:25" ht="23.1" customHeight="1" x14ac:dyDescent="0.5">
      <c r="A18" s="17">
        <v>6</v>
      </c>
      <c r="B18" s="17" t="s">
        <v>392</v>
      </c>
      <c r="C18" s="17">
        <v>26149</v>
      </c>
      <c r="D18" s="17">
        <v>225</v>
      </c>
      <c r="E18" s="17">
        <v>2638</v>
      </c>
      <c r="F18" s="19" t="s">
        <v>338</v>
      </c>
      <c r="G18" s="17">
        <v>12</v>
      </c>
      <c r="H18" s="17">
        <v>1</v>
      </c>
      <c r="I18" s="17">
        <v>28</v>
      </c>
      <c r="J18" s="20">
        <v>2</v>
      </c>
      <c r="K18" s="17"/>
      <c r="L18" s="17"/>
      <c r="M18" s="17"/>
      <c r="N18" s="17"/>
      <c r="O18" s="17"/>
      <c r="P18" s="21"/>
      <c r="Q18" s="17"/>
      <c r="R18" s="17"/>
      <c r="S18" s="17"/>
      <c r="T18" s="17"/>
      <c r="U18" s="17"/>
      <c r="V18" s="17"/>
      <c r="W18" s="17"/>
      <c r="X18" s="17"/>
      <c r="Y18" s="21" t="s">
        <v>468</v>
      </c>
    </row>
    <row r="19" spans="1:25" ht="23.1" customHeight="1" x14ac:dyDescent="0.5">
      <c r="A19" s="17"/>
      <c r="B19" s="17" t="s">
        <v>392</v>
      </c>
      <c r="C19" s="17">
        <v>26148</v>
      </c>
      <c r="D19" s="17">
        <v>226</v>
      </c>
      <c r="E19" s="17">
        <v>2639</v>
      </c>
      <c r="F19" s="19" t="s">
        <v>338</v>
      </c>
      <c r="G19" s="17">
        <v>11</v>
      </c>
      <c r="H19" s="17">
        <v>3</v>
      </c>
      <c r="I19" s="17">
        <v>81</v>
      </c>
      <c r="J19" s="20">
        <v>4781</v>
      </c>
      <c r="K19" s="17"/>
      <c r="L19" s="17"/>
      <c r="M19" s="17"/>
      <c r="N19" s="17"/>
      <c r="O19" s="17"/>
      <c r="P19" s="21"/>
      <c r="Q19" s="17"/>
      <c r="R19" s="17"/>
      <c r="S19" s="17"/>
      <c r="T19" s="17"/>
      <c r="U19" s="17"/>
      <c r="V19" s="17"/>
      <c r="W19" s="17"/>
      <c r="X19" s="17"/>
      <c r="Y19" s="21"/>
    </row>
    <row r="20" spans="1:25" ht="23.1" customHeight="1" x14ac:dyDescent="0.5">
      <c r="A20" s="17"/>
      <c r="B20" s="17" t="s">
        <v>392</v>
      </c>
      <c r="C20" s="17">
        <v>26147</v>
      </c>
      <c r="D20" s="17">
        <v>118</v>
      </c>
      <c r="E20" s="17">
        <v>785</v>
      </c>
      <c r="F20" s="19" t="s">
        <v>338</v>
      </c>
      <c r="G20" s="17">
        <v>12</v>
      </c>
      <c r="H20" s="17"/>
      <c r="I20" s="17">
        <v>28</v>
      </c>
      <c r="J20" s="20">
        <v>4828</v>
      </c>
      <c r="K20" s="17"/>
      <c r="L20" s="17"/>
      <c r="M20" s="17"/>
      <c r="N20" s="17"/>
      <c r="O20" s="17"/>
      <c r="P20" s="21"/>
      <c r="Q20" s="17"/>
      <c r="R20" s="17"/>
      <c r="S20" s="17"/>
      <c r="T20" s="17"/>
      <c r="U20" s="17"/>
      <c r="V20" s="17"/>
      <c r="W20" s="17"/>
      <c r="X20" s="17"/>
      <c r="Y20" s="21"/>
    </row>
    <row r="21" spans="1:25" ht="23.1" customHeight="1" x14ac:dyDescent="0.5">
      <c r="A21" s="17"/>
      <c r="B21" s="17" t="s">
        <v>392</v>
      </c>
      <c r="C21" s="17">
        <v>16257</v>
      </c>
      <c r="D21" s="17">
        <v>24</v>
      </c>
      <c r="E21" s="17">
        <v>1311</v>
      </c>
      <c r="F21" s="19" t="s">
        <v>338</v>
      </c>
      <c r="G21" s="17">
        <v>11</v>
      </c>
      <c r="H21" s="17">
        <v>2</v>
      </c>
      <c r="I21" s="17">
        <v>50</v>
      </c>
      <c r="J21" s="20">
        <v>4650</v>
      </c>
      <c r="K21" s="17"/>
      <c r="L21" s="17"/>
      <c r="M21" s="17"/>
      <c r="N21" s="17"/>
      <c r="O21" s="17"/>
      <c r="P21" s="21"/>
      <c r="Q21" s="17"/>
      <c r="R21" s="17"/>
      <c r="S21" s="17"/>
      <c r="T21" s="17"/>
      <c r="U21" s="17"/>
      <c r="V21" s="17"/>
      <c r="W21" s="17"/>
      <c r="X21" s="17"/>
      <c r="Y21" s="21"/>
    </row>
    <row r="22" spans="1:25" ht="23.1" customHeight="1" x14ac:dyDescent="0.5">
      <c r="A22" s="17"/>
      <c r="B22" s="17" t="s">
        <v>392</v>
      </c>
      <c r="C22" s="17">
        <v>13500</v>
      </c>
      <c r="D22" s="17">
        <v>97</v>
      </c>
      <c r="E22" s="17">
        <v>603</v>
      </c>
      <c r="F22" s="19" t="s">
        <v>338</v>
      </c>
      <c r="G22" s="17">
        <v>4</v>
      </c>
      <c r="H22" s="17"/>
      <c r="I22" s="17">
        <v>1</v>
      </c>
      <c r="J22" s="20">
        <v>1601</v>
      </c>
      <c r="K22" s="17"/>
      <c r="L22" s="17"/>
      <c r="M22" s="17"/>
      <c r="N22" s="17"/>
      <c r="O22" s="17">
        <v>6</v>
      </c>
      <c r="P22" s="21" t="s">
        <v>420</v>
      </c>
      <c r="Q22" s="17" t="s">
        <v>136</v>
      </c>
      <c r="R22" s="17" t="s">
        <v>45</v>
      </c>
      <c r="S22" s="17"/>
      <c r="T22" s="17"/>
      <c r="U22" s="17"/>
      <c r="V22" s="17"/>
      <c r="W22" s="17"/>
      <c r="X22" s="17"/>
      <c r="Y22" s="21"/>
    </row>
    <row r="23" spans="1:25" ht="23.1" customHeight="1" x14ac:dyDescent="0.5">
      <c r="A23" s="17">
        <v>7</v>
      </c>
      <c r="B23" s="17" t="s">
        <v>392</v>
      </c>
      <c r="C23" s="17">
        <v>40007</v>
      </c>
      <c r="D23" s="17">
        <v>268</v>
      </c>
      <c r="E23" s="17">
        <v>3528</v>
      </c>
      <c r="F23" s="19" t="s">
        <v>338</v>
      </c>
      <c r="G23" s="17">
        <v>3</v>
      </c>
      <c r="H23" s="17">
        <v>3</v>
      </c>
      <c r="I23" s="17">
        <v>3</v>
      </c>
      <c r="J23" s="20">
        <v>1503</v>
      </c>
      <c r="K23" s="17"/>
      <c r="L23" s="17"/>
      <c r="M23" s="17"/>
      <c r="N23" s="17"/>
      <c r="O23" s="17">
        <v>7</v>
      </c>
      <c r="P23" s="21" t="s">
        <v>428</v>
      </c>
      <c r="Q23" s="17" t="s">
        <v>136</v>
      </c>
      <c r="R23" s="17" t="s">
        <v>45</v>
      </c>
      <c r="S23" s="17"/>
      <c r="T23" s="17"/>
      <c r="U23" s="17"/>
      <c r="V23" s="17"/>
      <c r="W23" s="17"/>
      <c r="X23" s="17"/>
      <c r="Y23" s="21" t="s">
        <v>399</v>
      </c>
    </row>
    <row r="24" spans="1:25" ht="23.1" customHeight="1" x14ac:dyDescent="0.5">
      <c r="A24" s="23">
        <v>8</v>
      </c>
      <c r="B24" s="17" t="s">
        <v>392</v>
      </c>
      <c r="C24" s="23">
        <v>43303</v>
      </c>
      <c r="D24" s="23">
        <v>331</v>
      </c>
      <c r="E24" s="23">
        <v>3967</v>
      </c>
      <c r="F24" s="19" t="s">
        <v>338</v>
      </c>
      <c r="G24" s="23">
        <v>11</v>
      </c>
      <c r="H24" s="23">
        <v>1</v>
      </c>
      <c r="I24" s="23">
        <v>77</v>
      </c>
      <c r="J24" s="24">
        <v>4577</v>
      </c>
      <c r="K24" s="23"/>
      <c r="L24" s="23"/>
      <c r="M24" s="23"/>
      <c r="N24" s="23"/>
      <c r="O24" s="23"/>
      <c r="P24" s="26"/>
      <c r="Q24" s="23"/>
      <c r="R24" s="23"/>
      <c r="S24" s="23"/>
      <c r="T24" s="23"/>
      <c r="U24" s="23"/>
      <c r="V24" s="23"/>
      <c r="W24" s="23"/>
      <c r="X24" s="23"/>
      <c r="Y24" s="26" t="s">
        <v>401</v>
      </c>
    </row>
    <row r="25" spans="1:25" ht="23.1" customHeight="1" x14ac:dyDescent="0.5">
      <c r="A25" s="23">
        <v>9</v>
      </c>
      <c r="B25" s="17" t="s">
        <v>392</v>
      </c>
      <c r="C25" s="23">
        <v>16298</v>
      </c>
      <c r="D25" s="23">
        <v>198</v>
      </c>
      <c r="E25" s="23">
        <v>2580</v>
      </c>
      <c r="F25" s="19" t="s">
        <v>338</v>
      </c>
      <c r="G25" s="23">
        <v>38</v>
      </c>
      <c r="H25" s="23">
        <v>2</v>
      </c>
      <c r="I25" s="23">
        <v>18</v>
      </c>
      <c r="J25" s="24">
        <v>15418</v>
      </c>
      <c r="K25" s="23"/>
      <c r="L25" s="23"/>
      <c r="M25" s="23"/>
      <c r="N25" s="23"/>
      <c r="O25" s="23"/>
      <c r="P25" s="26"/>
      <c r="Q25" s="23"/>
      <c r="R25" s="23"/>
      <c r="S25" s="23"/>
      <c r="T25" s="23"/>
      <c r="U25" s="23"/>
      <c r="V25" s="23"/>
      <c r="W25" s="23"/>
      <c r="X25" s="23"/>
      <c r="Y25" s="26" t="s">
        <v>403</v>
      </c>
    </row>
    <row r="26" spans="1:25" ht="23.1" customHeight="1" x14ac:dyDescent="0.5">
      <c r="A26" s="23">
        <v>10</v>
      </c>
      <c r="B26" s="17" t="s">
        <v>392</v>
      </c>
      <c r="C26" s="23">
        <v>17973</v>
      </c>
      <c r="D26" s="23">
        <v>275</v>
      </c>
      <c r="E26" s="23">
        <v>2628</v>
      </c>
      <c r="F26" s="19" t="s">
        <v>338</v>
      </c>
      <c r="G26" s="23">
        <v>11</v>
      </c>
      <c r="H26" s="23">
        <v>1</v>
      </c>
      <c r="I26" s="23">
        <v>28</v>
      </c>
      <c r="J26" s="24">
        <v>4528</v>
      </c>
      <c r="K26" s="23"/>
      <c r="L26" s="23"/>
      <c r="M26" s="23"/>
      <c r="N26" s="23"/>
      <c r="O26" s="23"/>
      <c r="P26" s="26"/>
      <c r="Q26" s="23"/>
      <c r="R26" s="23"/>
      <c r="S26" s="23"/>
      <c r="T26" s="23"/>
      <c r="U26" s="23"/>
      <c r="V26" s="23"/>
      <c r="W26" s="23"/>
      <c r="X26" s="23"/>
      <c r="Y26" s="26" t="s">
        <v>405</v>
      </c>
    </row>
    <row r="27" spans="1:25" ht="23.1" customHeight="1" x14ac:dyDescent="0.5">
      <c r="A27" s="23"/>
      <c r="B27" s="17" t="s">
        <v>392</v>
      </c>
      <c r="C27" s="23">
        <v>26895</v>
      </c>
      <c r="D27" s="23">
        <v>270</v>
      </c>
      <c r="E27" s="23">
        <v>2623</v>
      </c>
      <c r="F27" s="19" t="s">
        <v>338</v>
      </c>
      <c r="G27" s="23">
        <v>15</v>
      </c>
      <c r="H27" s="23">
        <v>3</v>
      </c>
      <c r="I27" s="23">
        <v>21</v>
      </c>
      <c r="J27" s="24">
        <v>6321</v>
      </c>
      <c r="K27" s="23"/>
      <c r="L27" s="23"/>
      <c r="M27" s="23"/>
      <c r="N27" s="23"/>
      <c r="O27" s="23"/>
      <c r="P27" s="26"/>
      <c r="Q27" s="23"/>
      <c r="R27" s="23"/>
      <c r="S27" s="23"/>
      <c r="T27" s="23"/>
      <c r="U27" s="23"/>
      <c r="V27" s="23"/>
      <c r="W27" s="23"/>
      <c r="X27" s="23"/>
      <c r="Y27" s="26"/>
    </row>
    <row r="28" spans="1:25" ht="23.1" customHeight="1" x14ac:dyDescent="0.5">
      <c r="A28" s="23">
        <v>11</v>
      </c>
      <c r="B28" s="17" t="s">
        <v>392</v>
      </c>
      <c r="C28" s="23">
        <v>26404</v>
      </c>
      <c r="D28" s="23">
        <v>123</v>
      </c>
      <c r="E28" s="23">
        <v>812</v>
      </c>
      <c r="F28" s="19" t="s">
        <v>338</v>
      </c>
      <c r="G28" s="23"/>
      <c r="H28" s="23">
        <v>1</v>
      </c>
      <c r="I28" s="23">
        <v>58</v>
      </c>
      <c r="J28" s="24"/>
      <c r="K28" s="23">
        <v>158</v>
      </c>
      <c r="L28" s="23"/>
      <c r="M28" s="23"/>
      <c r="N28" s="23"/>
      <c r="O28" s="23">
        <v>8</v>
      </c>
      <c r="P28" s="26" t="s">
        <v>320</v>
      </c>
      <c r="Q28" s="17" t="s">
        <v>136</v>
      </c>
      <c r="R28" s="17" t="s">
        <v>45</v>
      </c>
      <c r="S28" s="23"/>
      <c r="T28" s="23"/>
      <c r="U28" s="23"/>
      <c r="V28" s="23"/>
      <c r="W28" s="23"/>
      <c r="X28" s="23"/>
      <c r="Y28" s="26" t="s">
        <v>407</v>
      </c>
    </row>
    <row r="29" spans="1:25" ht="23.1" customHeight="1" x14ac:dyDescent="0.5">
      <c r="A29" s="17"/>
      <c r="B29" s="17" t="s">
        <v>392</v>
      </c>
      <c r="C29" s="17">
        <v>18337</v>
      </c>
      <c r="D29" s="17">
        <v>133</v>
      </c>
      <c r="E29" s="17">
        <v>2620</v>
      </c>
      <c r="F29" s="19" t="s">
        <v>338</v>
      </c>
      <c r="G29" s="17">
        <v>19</v>
      </c>
      <c r="H29" s="17"/>
      <c r="I29" s="17">
        <v>10</v>
      </c>
      <c r="J29" s="20">
        <v>7610</v>
      </c>
      <c r="K29" s="17"/>
      <c r="L29" s="17"/>
      <c r="M29" s="17"/>
      <c r="N29" s="17"/>
      <c r="O29" s="17"/>
      <c r="P29" s="21"/>
      <c r="Q29" s="17"/>
      <c r="R29" s="17"/>
      <c r="S29" s="17"/>
      <c r="T29" s="17"/>
      <c r="U29" s="17"/>
      <c r="V29" s="17"/>
      <c r="W29" s="17"/>
      <c r="X29" s="17"/>
      <c r="Y29" s="21"/>
    </row>
    <row r="30" spans="1:25" ht="23.1" customHeight="1" x14ac:dyDescent="0.5">
      <c r="A30" s="27">
        <v>12</v>
      </c>
      <c r="B30" s="17" t="s">
        <v>392</v>
      </c>
      <c r="C30" s="27">
        <v>24818</v>
      </c>
      <c r="D30" s="27">
        <v>185</v>
      </c>
      <c r="E30" s="27">
        <v>2541</v>
      </c>
      <c r="F30" s="19" t="s">
        <v>338</v>
      </c>
      <c r="G30" s="27">
        <v>7</v>
      </c>
      <c r="H30" s="27">
        <v>1</v>
      </c>
      <c r="I30" s="27">
        <v>83</v>
      </c>
      <c r="J30" s="28">
        <v>2983</v>
      </c>
      <c r="K30" s="28"/>
      <c r="L30" s="28"/>
      <c r="M30" s="28"/>
      <c r="N30" s="28"/>
      <c r="O30" s="27">
        <v>9</v>
      </c>
      <c r="P30" s="42" t="s">
        <v>469</v>
      </c>
      <c r="Q30" s="27" t="s">
        <v>136</v>
      </c>
      <c r="R30" s="27" t="s">
        <v>45</v>
      </c>
      <c r="S30" s="27"/>
      <c r="T30" s="27"/>
      <c r="U30" s="27"/>
      <c r="V30" s="27"/>
      <c r="W30" s="27"/>
      <c r="X30" s="27"/>
      <c r="Y30" s="42" t="s">
        <v>409</v>
      </c>
    </row>
    <row r="31" spans="1:25" ht="23.1" customHeight="1" x14ac:dyDescent="0.5">
      <c r="A31" s="17">
        <v>13</v>
      </c>
      <c r="B31" s="17" t="s">
        <v>392</v>
      </c>
      <c r="C31" s="17">
        <v>16293</v>
      </c>
      <c r="D31" s="17">
        <v>212</v>
      </c>
      <c r="E31" s="17">
        <v>2602</v>
      </c>
      <c r="F31" s="19" t="s">
        <v>338</v>
      </c>
      <c r="G31" s="17">
        <v>9</v>
      </c>
      <c r="H31" s="17">
        <v>1</v>
      </c>
      <c r="I31" s="17">
        <v>62</v>
      </c>
      <c r="J31" s="20">
        <v>3762</v>
      </c>
      <c r="K31" s="20"/>
      <c r="L31" s="20"/>
      <c r="M31" s="20"/>
      <c r="N31" s="20"/>
      <c r="O31" s="17"/>
      <c r="P31" s="21"/>
      <c r="Q31" s="17"/>
      <c r="R31" s="17"/>
      <c r="S31" s="17"/>
      <c r="T31" s="17"/>
      <c r="U31" s="17"/>
      <c r="V31" s="17"/>
      <c r="W31" s="17"/>
      <c r="X31" s="17"/>
      <c r="Y31" s="21" t="s">
        <v>410</v>
      </c>
    </row>
    <row r="32" spans="1:25" ht="23.1" customHeight="1" x14ac:dyDescent="0.5">
      <c r="A32" s="17">
        <v>14</v>
      </c>
      <c r="B32" s="17" t="s">
        <v>392</v>
      </c>
      <c r="C32" s="17">
        <v>16297</v>
      </c>
      <c r="D32" s="17">
        <v>181</v>
      </c>
      <c r="E32" s="17">
        <v>2535</v>
      </c>
      <c r="F32" s="19" t="s">
        <v>338</v>
      </c>
      <c r="G32" s="17">
        <v>2</v>
      </c>
      <c r="H32" s="17">
        <v>1</v>
      </c>
      <c r="I32" s="17">
        <v>77</v>
      </c>
      <c r="J32" s="20">
        <v>977</v>
      </c>
      <c r="K32" s="20"/>
      <c r="L32" s="20"/>
      <c r="M32" s="20"/>
      <c r="N32" s="20"/>
      <c r="O32" s="17"/>
      <c r="P32" s="21"/>
      <c r="Q32" s="17"/>
      <c r="R32" s="17"/>
      <c r="S32" s="17"/>
      <c r="T32" s="17"/>
      <c r="U32" s="17"/>
      <c r="V32" s="17"/>
      <c r="W32" s="17"/>
      <c r="X32" s="17"/>
      <c r="Y32" s="21" t="s">
        <v>412</v>
      </c>
    </row>
    <row r="33" spans="1:25" ht="23.1" customHeight="1" x14ac:dyDescent="0.5">
      <c r="A33" s="17"/>
      <c r="B33" s="17" t="s">
        <v>392</v>
      </c>
      <c r="C33" s="17">
        <v>39680</v>
      </c>
      <c r="D33" s="17">
        <v>279</v>
      </c>
      <c r="E33" s="17">
        <v>3284</v>
      </c>
      <c r="F33" s="19" t="s">
        <v>338</v>
      </c>
      <c r="G33" s="17">
        <v>3</v>
      </c>
      <c r="H33" s="17"/>
      <c r="I33" s="17">
        <v>39</v>
      </c>
      <c r="J33" s="20">
        <v>1239</v>
      </c>
      <c r="K33" s="20"/>
      <c r="L33" s="20"/>
      <c r="M33" s="20"/>
      <c r="N33" s="20"/>
      <c r="O33" s="17"/>
      <c r="P33" s="21"/>
      <c r="Q33" s="17"/>
      <c r="R33" s="17"/>
      <c r="S33" s="17"/>
      <c r="T33" s="17"/>
      <c r="U33" s="17"/>
      <c r="V33" s="17"/>
      <c r="W33" s="17"/>
      <c r="X33" s="17"/>
      <c r="Y33" s="21"/>
    </row>
    <row r="34" spans="1:25" ht="23.1" customHeight="1" x14ac:dyDescent="0.5">
      <c r="A34" s="17"/>
      <c r="B34" s="17" t="s">
        <v>392</v>
      </c>
      <c r="C34" s="17">
        <v>30928</v>
      </c>
      <c r="D34" s="17">
        <v>142</v>
      </c>
      <c r="E34" s="17">
        <v>1092</v>
      </c>
      <c r="F34" s="19" t="s">
        <v>338</v>
      </c>
      <c r="G34" s="17"/>
      <c r="H34" s="17">
        <v>2</v>
      </c>
      <c r="I34" s="17">
        <v>3</v>
      </c>
      <c r="J34" s="20"/>
      <c r="K34" s="17">
        <v>203</v>
      </c>
      <c r="L34" s="17"/>
      <c r="M34" s="17"/>
      <c r="N34" s="17"/>
      <c r="O34" s="17">
        <v>10</v>
      </c>
      <c r="P34" s="21" t="s">
        <v>406</v>
      </c>
      <c r="Q34" s="17" t="s">
        <v>136</v>
      </c>
      <c r="R34" s="17" t="s">
        <v>45</v>
      </c>
      <c r="S34" s="17"/>
      <c r="T34" s="17"/>
      <c r="U34" s="17"/>
      <c r="V34" s="17"/>
      <c r="W34" s="17"/>
      <c r="X34" s="17"/>
      <c r="Y34" s="21"/>
    </row>
    <row r="35" spans="1:25" ht="23.1" customHeight="1" x14ac:dyDescent="0.5">
      <c r="A35" s="17"/>
      <c r="B35" s="17" t="s">
        <v>392</v>
      </c>
      <c r="C35" s="17">
        <v>24816</v>
      </c>
      <c r="D35" s="17">
        <v>182</v>
      </c>
      <c r="E35" s="17">
        <v>2538</v>
      </c>
      <c r="F35" s="19" t="s">
        <v>338</v>
      </c>
      <c r="G35" s="17">
        <v>7</v>
      </c>
      <c r="H35" s="17"/>
      <c r="I35" s="17">
        <v>92</v>
      </c>
      <c r="J35" s="20">
        <v>2892</v>
      </c>
      <c r="K35" s="17"/>
      <c r="L35" s="17"/>
      <c r="M35" s="17"/>
      <c r="N35" s="17"/>
      <c r="O35" s="17"/>
      <c r="P35" s="21"/>
      <c r="Q35" s="17"/>
      <c r="R35" s="17"/>
      <c r="S35" s="17"/>
      <c r="T35" s="17"/>
      <c r="U35" s="17"/>
      <c r="V35" s="17"/>
      <c r="W35" s="17"/>
      <c r="X35" s="17"/>
      <c r="Y35" s="21"/>
    </row>
    <row r="36" spans="1:25" ht="23.1" customHeight="1" x14ac:dyDescent="0.5">
      <c r="A36" s="17"/>
      <c r="B36" s="17" t="s">
        <v>392</v>
      </c>
      <c r="C36" s="17">
        <v>39928</v>
      </c>
      <c r="D36" s="17">
        <v>392</v>
      </c>
      <c r="E36" s="17">
        <v>3444</v>
      </c>
      <c r="F36" s="19" t="s">
        <v>338</v>
      </c>
      <c r="G36" s="17">
        <v>10</v>
      </c>
      <c r="H36" s="17">
        <v>2</v>
      </c>
      <c r="I36" s="17">
        <v>72</v>
      </c>
      <c r="J36" s="20">
        <v>4272</v>
      </c>
      <c r="K36" s="17"/>
      <c r="L36" s="17"/>
      <c r="M36" s="17"/>
      <c r="N36" s="17"/>
      <c r="O36" s="17"/>
      <c r="P36" s="21"/>
      <c r="Q36" s="17"/>
      <c r="R36" s="17"/>
      <c r="S36" s="17"/>
      <c r="T36" s="17"/>
      <c r="U36" s="17"/>
      <c r="V36" s="17"/>
      <c r="W36" s="17"/>
      <c r="X36" s="17"/>
      <c r="Y36" s="21"/>
    </row>
    <row r="37" spans="1:25" ht="23.1" customHeight="1" x14ac:dyDescent="0.5">
      <c r="A37" s="17">
        <v>15</v>
      </c>
      <c r="B37" s="17" t="s">
        <v>392</v>
      </c>
      <c r="C37" s="17">
        <v>19719</v>
      </c>
      <c r="D37" s="17">
        <v>60</v>
      </c>
      <c r="E37" s="17">
        <v>1753</v>
      </c>
      <c r="F37" s="19" t="s">
        <v>338</v>
      </c>
      <c r="G37" s="17">
        <v>6</v>
      </c>
      <c r="H37" s="17">
        <v>2</v>
      </c>
      <c r="I37" s="17">
        <v>13</v>
      </c>
      <c r="J37" s="20">
        <f>G37*400+H37*100+I37</f>
        <v>2613</v>
      </c>
      <c r="K37" s="17"/>
      <c r="L37" s="17"/>
      <c r="M37" s="17"/>
      <c r="N37" s="17"/>
      <c r="O37" s="17">
        <v>11</v>
      </c>
      <c r="P37" s="21" t="s">
        <v>470</v>
      </c>
      <c r="Q37" s="17" t="s">
        <v>136</v>
      </c>
      <c r="R37" s="17" t="s">
        <v>45</v>
      </c>
      <c r="S37" s="17"/>
      <c r="T37" s="17"/>
      <c r="U37" s="17"/>
      <c r="V37" s="17"/>
      <c r="W37" s="17"/>
      <c r="X37" s="17"/>
      <c r="Y37" s="21" t="s">
        <v>413</v>
      </c>
    </row>
    <row r="38" spans="1:25" ht="23.1" customHeight="1" x14ac:dyDescent="0.5">
      <c r="A38" s="17"/>
      <c r="B38" s="17" t="s">
        <v>392</v>
      </c>
      <c r="C38" s="17">
        <v>19720</v>
      </c>
      <c r="D38" s="17">
        <v>63</v>
      </c>
      <c r="E38" s="17">
        <v>1754</v>
      </c>
      <c r="F38" s="19" t="s">
        <v>338</v>
      </c>
      <c r="G38" s="17">
        <v>29</v>
      </c>
      <c r="H38" s="17">
        <v>3</v>
      </c>
      <c r="I38" s="17">
        <v>71</v>
      </c>
      <c r="J38" s="20">
        <f>G38*400+H38*100+I38</f>
        <v>11971</v>
      </c>
      <c r="K38" s="17"/>
      <c r="L38" s="17"/>
      <c r="M38" s="17"/>
      <c r="N38" s="17"/>
      <c r="O38" s="17"/>
      <c r="P38" s="21"/>
      <c r="Q38" s="17"/>
      <c r="R38" s="17"/>
      <c r="S38" s="17"/>
      <c r="T38" s="17"/>
      <c r="U38" s="17"/>
      <c r="V38" s="17"/>
      <c r="W38" s="17"/>
      <c r="X38" s="17"/>
      <c r="Y38" s="21"/>
    </row>
    <row r="39" spans="1:25" ht="23.1" customHeight="1" x14ac:dyDescent="0.5">
      <c r="A39" s="17"/>
      <c r="B39" s="17" t="s">
        <v>392</v>
      </c>
      <c r="C39" s="17">
        <v>19721</v>
      </c>
      <c r="D39" s="17">
        <v>61</v>
      </c>
      <c r="E39" s="17">
        <v>1755</v>
      </c>
      <c r="F39" s="19" t="s">
        <v>338</v>
      </c>
      <c r="G39" s="17">
        <v>5</v>
      </c>
      <c r="H39" s="17">
        <v>3</v>
      </c>
      <c r="I39" s="17">
        <v>52</v>
      </c>
      <c r="J39" s="20">
        <f t="shared" ref="J39:J78" si="0">G39*400+H39*100+I39</f>
        <v>2352</v>
      </c>
      <c r="K39" s="17"/>
      <c r="L39" s="17"/>
      <c r="M39" s="17"/>
      <c r="N39" s="17"/>
      <c r="O39" s="17"/>
      <c r="P39" s="21"/>
      <c r="Q39" s="17"/>
      <c r="R39" s="17"/>
      <c r="S39" s="17"/>
      <c r="T39" s="17"/>
      <c r="U39" s="17"/>
      <c r="V39" s="17"/>
      <c r="W39" s="17"/>
      <c r="X39" s="17"/>
      <c r="Y39" s="21"/>
    </row>
    <row r="40" spans="1:25" ht="23.1" customHeight="1" x14ac:dyDescent="0.5">
      <c r="A40" s="17"/>
      <c r="B40" s="17" t="s">
        <v>392</v>
      </c>
      <c r="C40" s="17">
        <v>19722</v>
      </c>
      <c r="D40" s="17">
        <v>62</v>
      </c>
      <c r="E40" s="17">
        <v>1756</v>
      </c>
      <c r="F40" s="19" t="s">
        <v>338</v>
      </c>
      <c r="G40" s="17">
        <v>7</v>
      </c>
      <c r="H40" s="17">
        <v>3</v>
      </c>
      <c r="I40" s="17">
        <v>33</v>
      </c>
      <c r="J40" s="20">
        <f t="shared" si="0"/>
        <v>3133</v>
      </c>
      <c r="K40" s="17"/>
      <c r="L40" s="17"/>
      <c r="M40" s="17"/>
      <c r="N40" s="17"/>
      <c r="O40" s="17"/>
      <c r="P40" s="21"/>
      <c r="Q40" s="17"/>
      <c r="R40" s="17"/>
      <c r="S40" s="17"/>
      <c r="T40" s="17"/>
      <c r="U40" s="17"/>
      <c r="V40" s="17"/>
      <c r="W40" s="17"/>
      <c r="X40" s="17"/>
      <c r="Y40" s="21"/>
    </row>
    <row r="41" spans="1:25" ht="23.1" customHeight="1" x14ac:dyDescent="0.5">
      <c r="A41" s="17"/>
      <c r="B41" s="17" t="s">
        <v>392</v>
      </c>
      <c r="C41" s="17">
        <v>18198</v>
      </c>
      <c r="D41" s="17">
        <v>90</v>
      </c>
      <c r="E41" s="17">
        <v>1685</v>
      </c>
      <c r="F41" s="19" t="s">
        <v>338</v>
      </c>
      <c r="G41" s="17">
        <v>8</v>
      </c>
      <c r="H41" s="17">
        <v>3</v>
      </c>
      <c r="I41" s="17">
        <v>80</v>
      </c>
      <c r="J41" s="20">
        <f t="shared" si="0"/>
        <v>3580</v>
      </c>
      <c r="K41" s="17"/>
      <c r="L41" s="17"/>
      <c r="M41" s="17"/>
      <c r="N41" s="17"/>
      <c r="O41" s="17"/>
      <c r="P41" s="21"/>
      <c r="Q41" s="17"/>
      <c r="R41" s="17"/>
      <c r="S41" s="17"/>
      <c r="T41" s="17"/>
      <c r="U41" s="17"/>
      <c r="V41" s="17"/>
      <c r="W41" s="17"/>
      <c r="X41" s="17"/>
      <c r="Y41" s="21"/>
    </row>
    <row r="42" spans="1:25" ht="23.1" customHeight="1" x14ac:dyDescent="0.5">
      <c r="A42" s="17">
        <v>16</v>
      </c>
      <c r="B42" s="17" t="s">
        <v>392</v>
      </c>
      <c r="C42" s="17">
        <v>18056</v>
      </c>
      <c r="D42" s="17">
        <v>179</v>
      </c>
      <c r="E42" s="17">
        <v>1543</v>
      </c>
      <c r="F42" s="19" t="s">
        <v>338</v>
      </c>
      <c r="G42" s="17">
        <v>3</v>
      </c>
      <c r="H42" s="17">
        <v>2</v>
      </c>
      <c r="I42" s="17">
        <v>2</v>
      </c>
      <c r="J42" s="20">
        <f t="shared" si="0"/>
        <v>1402</v>
      </c>
      <c r="K42" s="17"/>
      <c r="L42" s="17"/>
      <c r="M42" s="17"/>
      <c r="N42" s="17"/>
      <c r="O42" s="17"/>
      <c r="P42" s="21"/>
      <c r="Q42" s="17"/>
      <c r="R42" s="17"/>
      <c r="S42" s="17"/>
      <c r="T42" s="17"/>
      <c r="U42" s="17"/>
      <c r="V42" s="17"/>
      <c r="W42" s="17"/>
      <c r="X42" s="17"/>
      <c r="Y42" s="21" t="s">
        <v>415</v>
      </c>
    </row>
    <row r="43" spans="1:25" ht="23.1" customHeight="1" x14ac:dyDescent="0.5">
      <c r="A43" s="23"/>
      <c r="B43" s="17" t="s">
        <v>392</v>
      </c>
      <c r="C43" s="23">
        <v>18058</v>
      </c>
      <c r="D43" s="23">
        <v>138</v>
      </c>
      <c r="E43" s="23">
        <v>1545</v>
      </c>
      <c r="F43" s="19" t="s">
        <v>338</v>
      </c>
      <c r="G43" s="23">
        <v>13</v>
      </c>
      <c r="H43" s="23">
        <v>2</v>
      </c>
      <c r="I43" s="23">
        <v>56</v>
      </c>
      <c r="J43" s="20">
        <f t="shared" si="0"/>
        <v>5456</v>
      </c>
      <c r="K43" s="23"/>
      <c r="L43" s="23"/>
      <c r="M43" s="23"/>
      <c r="N43" s="23"/>
      <c r="O43" s="23"/>
      <c r="P43" s="26"/>
      <c r="Q43" s="23"/>
      <c r="R43" s="23"/>
      <c r="S43" s="23"/>
      <c r="T43" s="23"/>
      <c r="U43" s="23"/>
      <c r="V43" s="23"/>
      <c r="W43" s="23"/>
      <c r="X43" s="23"/>
      <c r="Y43" s="26"/>
    </row>
    <row r="44" spans="1:25" ht="23.1" customHeight="1" x14ac:dyDescent="0.5">
      <c r="A44" s="23">
        <v>17</v>
      </c>
      <c r="B44" s="17" t="s">
        <v>392</v>
      </c>
      <c r="C44" s="23">
        <v>33928</v>
      </c>
      <c r="D44" s="23">
        <v>88</v>
      </c>
      <c r="E44" s="23">
        <v>2233</v>
      </c>
      <c r="F44" s="19" t="s">
        <v>338</v>
      </c>
      <c r="G44" s="23">
        <v>2</v>
      </c>
      <c r="H44" s="23"/>
      <c r="I44" s="23"/>
      <c r="J44" s="20">
        <f t="shared" si="0"/>
        <v>800</v>
      </c>
      <c r="K44" s="23"/>
      <c r="L44" s="23"/>
      <c r="M44" s="23"/>
      <c r="N44" s="23"/>
      <c r="O44" s="23">
        <v>12</v>
      </c>
      <c r="P44" s="26" t="s">
        <v>211</v>
      </c>
      <c r="Q44" s="17" t="s">
        <v>136</v>
      </c>
      <c r="R44" s="17" t="s">
        <v>45</v>
      </c>
      <c r="S44" s="23"/>
      <c r="T44" s="23"/>
      <c r="U44" s="23" t="s">
        <v>509</v>
      </c>
      <c r="V44" s="23"/>
      <c r="W44" s="23"/>
      <c r="X44" s="23"/>
      <c r="Y44" s="26" t="s">
        <v>416</v>
      </c>
    </row>
    <row r="45" spans="1:25" ht="23.1" customHeight="1" x14ac:dyDescent="0.5">
      <c r="A45" s="23"/>
      <c r="B45" s="17" t="s">
        <v>392</v>
      </c>
      <c r="C45" s="23">
        <v>40541</v>
      </c>
      <c r="D45" s="23">
        <v>113</v>
      </c>
      <c r="E45" s="23">
        <v>3637</v>
      </c>
      <c r="F45" s="19" t="s">
        <v>338</v>
      </c>
      <c r="G45" s="23">
        <v>9</v>
      </c>
      <c r="H45" s="23">
        <v>1</v>
      </c>
      <c r="I45" s="23">
        <v>54</v>
      </c>
      <c r="J45" s="20">
        <f t="shared" si="0"/>
        <v>3754</v>
      </c>
      <c r="K45" s="23"/>
      <c r="L45" s="23"/>
      <c r="M45" s="23"/>
      <c r="N45" s="23"/>
      <c r="O45" s="23"/>
      <c r="P45" s="26"/>
      <c r="Q45" s="23"/>
      <c r="R45" s="23"/>
      <c r="S45" s="23"/>
      <c r="T45" s="23"/>
      <c r="U45" s="23"/>
      <c r="V45" s="23"/>
      <c r="W45" s="23"/>
      <c r="X45" s="23"/>
      <c r="Y45" s="26"/>
    </row>
    <row r="46" spans="1:25" ht="23.1" customHeight="1" x14ac:dyDescent="0.5">
      <c r="A46" s="23">
        <v>18</v>
      </c>
      <c r="B46" s="17" t="s">
        <v>392</v>
      </c>
      <c r="C46" s="23">
        <v>35670</v>
      </c>
      <c r="D46" s="23">
        <v>55</v>
      </c>
      <c r="E46" s="23">
        <v>2491</v>
      </c>
      <c r="F46" s="19" t="s">
        <v>338</v>
      </c>
      <c r="G46" s="23">
        <v>18</v>
      </c>
      <c r="H46" s="23">
        <v>1</v>
      </c>
      <c r="I46" s="23">
        <v>60</v>
      </c>
      <c r="J46" s="20">
        <f t="shared" si="0"/>
        <v>7360</v>
      </c>
      <c r="K46" s="23"/>
      <c r="L46" s="23"/>
      <c r="M46" s="23"/>
      <c r="N46" s="23"/>
      <c r="O46" s="23"/>
      <c r="P46" s="26"/>
      <c r="Q46" s="23"/>
      <c r="R46" s="23"/>
      <c r="S46" s="23"/>
      <c r="T46" s="23"/>
      <c r="U46" s="23"/>
      <c r="V46" s="23"/>
      <c r="W46" s="23"/>
      <c r="X46" s="23"/>
      <c r="Y46" s="26" t="s">
        <v>417</v>
      </c>
    </row>
    <row r="47" spans="1:25" ht="23.1" customHeight="1" x14ac:dyDescent="0.5">
      <c r="A47" s="23">
        <v>19</v>
      </c>
      <c r="B47" s="17" t="s">
        <v>392</v>
      </c>
      <c r="C47" s="23">
        <v>16245</v>
      </c>
      <c r="D47" s="23">
        <v>19</v>
      </c>
      <c r="E47" s="23">
        <v>1299</v>
      </c>
      <c r="F47" s="19" t="s">
        <v>338</v>
      </c>
      <c r="G47" s="23">
        <v>5</v>
      </c>
      <c r="H47" s="23">
        <v>3</v>
      </c>
      <c r="I47" s="23">
        <v>34</v>
      </c>
      <c r="J47" s="20">
        <f t="shared" si="0"/>
        <v>2334</v>
      </c>
      <c r="K47" s="23"/>
      <c r="L47" s="23"/>
      <c r="M47" s="23"/>
      <c r="N47" s="23"/>
      <c r="O47" s="23">
        <v>13</v>
      </c>
      <c r="P47" s="26" t="s">
        <v>471</v>
      </c>
      <c r="Q47" s="17" t="s">
        <v>136</v>
      </c>
      <c r="R47" s="17" t="s">
        <v>45</v>
      </c>
      <c r="S47" s="23"/>
      <c r="T47" s="23"/>
      <c r="U47" s="23"/>
      <c r="V47" s="23"/>
      <c r="W47" s="23"/>
      <c r="X47" s="23"/>
      <c r="Y47" s="26" t="s">
        <v>472</v>
      </c>
    </row>
    <row r="48" spans="1:25" ht="23.1" customHeight="1" x14ac:dyDescent="0.5">
      <c r="A48" s="17"/>
      <c r="B48" s="17" t="s">
        <v>392</v>
      </c>
      <c r="C48" s="17">
        <v>16246</v>
      </c>
      <c r="D48" s="17">
        <v>45</v>
      </c>
      <c r="E48" s="17">
        <v>1300</v>
      </c>
      <c r="F48" s="19" t="s">
        <v>338</v>
      </c>
      <c r="G48" s="17">
        <v>3</v>
      </c>
      <c r="H48" s="17"/>
      <c r="I48" s="17">
        <v>40</v>
      </c>
      <c r="J48" s="20">
        <f t="shared" si="0"/>
        <v>1240</v>
      </c>
      <c r="K48" s="23"/>
      <c r="L48" s="23"/>
      <c r="M48" s="23"/>
      <c r="N48" s="23"/>
      <c r="O48" s="23"/>
      <c r="P48" s="26"/>
      <c r="Q48" s="17"/>
      <c r="R48" s="17"/>
      <c r="S48" s="23"/>
      <c r="T48" s="23"/>
      <c r="U48" s="23"/>
      <c r="V48" s="23"/>
      <c r="W48" s="23"/>
      <c r="X48" s="23"/>
      <c r="Y48" s="26"/>
    </row>
    <row r="49" spans="1:25" ht="23.1" customHeight="1" x14ac:dyDescent="0.5">
      <c r="A49" s="17">
        <v>20</v>
      </c>
      <c r="B49" s="17" t="s">
        <v>392</v>
      </c>
      <c r="C49" s="17">
        <v>39744</v>
      </c>
      <c r="D49" s="17">
        <v>290</v>
      </c>
      <c r="E49" s="17">
        <v>3348</v>
      </c>
      <c r="F49" s="19" t="s">
        <v>338</v>
      </c>
      <c r="G49" s="17">
        <v>4</v>
      </c>
      <c r="H49" s="17">
        <v>1</v>
      </c>
      <c r="I49" s="17">
        <v>70</v>
      </c>
      <c r="J49" s="20">
        <f t="shared" si="0"/>
        <v>1770</v>
      </c>
      <c r="K49" s="23"/>
      <c r="L49" s="23"/>
      <c r="M49" s="23"/>
      <c r="N49" s="23"/>
      <c r="O49" s="23">
        <v>14</v>
      </c>
      <c r="P49" s="26" t="s">
        <v>473</v>
      </c>
      <c r="Q49" s="17" t="s">
        <v>136</v>
      </c>
      <c r="R49" s="17" t="s">
        <v>45</v>
      </c>
      <c r="S49" s="23"/>
      <c r="T49" s="23"/>
      <c r="U49" s="23"/>
      <c r="V49" s="23"/>
      <c r="W49" s="23"/>
      <c r="X49" s="23"/>
      <c r="Y49" s="26" t="s">
        <v>474</v>
      </c>
    </row>
    <row r="50" spans="1:25" ht="23.1" customHeight="1" x14ac:dyDescent="0.5">
      <c r="A50" s="17">
        <v>21</v>
      </c>
      <c r="B50" s="17" t="s">
        <v>392</v>
      </c>
      <c r="C50" s="17">
        <v>41142</v>
      </c>
      <c r="D50" s="17">
        <v>338</v>
      </c>
      <c r="E50" s="17">
        <v>4444</v>
      </c>
      <c r="F50" s="19" t="s">
        <v>338</v>
      </c>
      <c r="G50" s="17">
        <v>2</v>
      </c>
      <c r="H50" s="17"/>
      <c r="I50" s="17"/>
      <c r="J50" s="20">
        <f t="shared" si="0"/>
        <v>800</v>
      </c>
      <c r="K50" s="23"/>
      <c r="L50" s="23"/>
      <c r="M50" s="23"/>
      <c r="N50" s="23"/>
      <c r="O50" s="23">
        <v>15</v>
      </c>
      <c r="P50" s="26" t="s">
        <v>80</v>
      </c>
      <c r="Q50" s="17" t="s">
        <v>136</v>
      </c>
      <c r="R50" s="17" t="s">
        <v>46</v>
      </c>
      <c r="S50" s="23"/>
      <c r="T50" s="23"/>
      <c r="U50" s="23"/>
      <c r="V50" s="23"/>
      <c r="W50" s="23"/>
      <c r="X50" s="23"/>
      <c r="Y50" s="26" t="s">
        <v>475</v>
      </c>
    </row>
    <row r="51" spans="1:25" ht="23.1" customHeight="1" x14ac:dyDescent="0.5">
      <c r="A51" s="17">
        <v>22</v>
      </c>
      <c r="B51" s="17" t="s">
        <v>392</v>
      </c>
      <c r="C51" s="17">
        <v>42986</v>
      </c>
      <c r="D51" s="17">
        <v>369</v>
      </c>
      <c r="E51" s="17">
        <v>4048</v>
      </c>
      <c r="F51" s="19" t="s">
        <v>338</v>
      </c>
      <c r="G51" s="17"/>
      <c r="H51" s="17">
        <v>1</v>
      </c>
      <c r="I51" s="17">
        <v>54</v>
      </c>
      <c r="J51" s="20"/>
      <c r="K51" s="23">
        <v>154</v>
      </c>
      <c r="L51" s="23"/>
      <c r="M51" s="23"/>
      <c r="N51" s="23"/>
      <c r="O51" s="23">
        <v>16</v>
      </c>
      <c r="P51" s="26" t="s">
        <v>278</v>
      </c>
      <c r="Q51" s="17" t="s">
        <v>136</v>
      </c>
      <c r="R51" s="17" t="s">
        <v>46</v>
      </c>
      <c r="S51" s="23"/>
      <c r="T51" s="23"/>
      <c r="U51" s="23"/>
      <c r="V51" s="23"/>
      <c r="W51" s="23"/>
      <c r="X51" s="23"/>
      <c r="Y51" s="26" t="s">
        <v>422</v>
      </c>
    </row>
    <row r="52" spans="1:25" ht="23.1" customHeight="1" x14ac:dyDescent="0.5">
      <c r="A52" s="17"/>
      <c r="B52" s="17" t="s">
        <v>392</v>
      </c>
      <c r="C52" s="17">
        <v>42499</v>
      </c>
      <c r="D52" s="17">
        <v>311</v>
      </c>
      <c r="E52" s="17">
        <v>3869</v>
      </c>
      <c r="F52" s="19" t="s">
        <v>338</v>
      </c>
      <c r="G52" s="17">
        <v>3</v>
      </c>
      <c r="H52" s="17"/>
      <c r="I52" s="17">
        <v>92</v>
      </c>
      <c r="J52" s="20">
        <f>G52*400+H52*100+I52</f>
        <v>1292</v>
      </c>
      <c r="K52" s="23"/>
      <c r="L52" s="23"/>
      <c r="M52" s="23"/>
      <c r="N52" s="23"/>
      <c r="O52" s="23"/>
      <c r="P52" s="26"/>
      <c r="Q52" s="17"/>
      <c r="R52" s="17"/>
      <c r="S52" s="23"/>
      <c r="T52" s="23"/>
      <c r="U52" s="23"/>
      <c r="V52" s="23"/>
      <c r="W52" s="23"/>
      <c r="X52" s="23"/>
      <c r="Y52" s="26"/>
    </row>
    <row r="53" spans="1:25" ht="23.1" customHeight="1" x14ac:dyDescent="0.5">
      <c r="A53" s="17">
        <v>23</v>
      </c>
      <c r="B53" s="17" t="s">
        <v>392</v>
      </c>
      <c r="C53" s="17">
        <v>26147</v>
      </c>
      <c r="D53" s="17">
        <v>227</v>
      </c>
      <c r="E53" s="17">
        <v>2640</v>
      </c>
      <c r="F53" s="19" t="s">
        <v>338</v>
      </c>
      <c r="G53" s="17">
        <v>12</v>
      </c>
      <c r="H53" s="17"/>
      <c r="I53" s="17">
        <v>48</v>
      </c>
      <c r="J53" s="20">
        <f t="shared" si="0"/>
        <v>4848</v>
      </c>
      <c r="K53" s="23"/>
      <c r="L53" s="23"/>
      <c r="M53" s="23"/>
      <c r="N53" s="23"/>
      <c r="O53" s="23"/>
      <c r="P53" s="26"/>
      <c r="Q53" s="17"/>
      <c r="R53" s="17"/>
      <c r="S53" s="23"/>
      <c r="T53" s="23"/>
      <c r="U53" s="23"/>
      <c r="V53" s="23"/>
      <c r="W53" s="23"/>
      <c r="X53" s="23"/>
      <c r="Y53" s="26" t="s">
        <v>476</v>
      </c>
    </row>
    <row r="54" spans="1:25" ht="23.1" customHeight="1" x14ac:dyDescent="0.5">
      <c r="A54" s="17"/>
      <c r="B54" s="17" t="s">
        <v>392</v>
      </c>
      <c r="C54" s="17">
        <v>25145</v>
      </c>
      <c r="D54" s="17">
        <v>114</v>
      </c>
      <c r="E54" s="17">
        <v>781</v>
      </c>
      <c r="F54" s="19" t="s">
        <v>338</v>
      </c>
      <c r="G54" s="17">
        <v>6</v>
      </c>
      <c r="H54" s="17"/>
      <c r="I54" s="17"/>
      <c r="J54" s="20">
        <f t="shared" si="0"/>
        <v>2400</v>
      </c>
      <c r="K54" s="23"/>
      <c r="L54" s="23"/>
      <c r="M54" s="23"/>
      <c r="N54" s="23"/>
      <c r="O54" s="23"/>
      <c r="P54" s="26"/>
      <c r="Q54" s="17"/>
      <c r="R54" s="17"/>
      <c r="S54" s="23"/>
      <c r="T54" s="23"/>
      <c r="U54" s="23"/>
      <c r="V54" s="23"/>
      <c r="W54" s="23"/>
      <c r="X54" s="23"/>
      <c r="Y54" s="26"/>
    </row>
    <row r="55" spans="1:25" ht="23.1" customHeight="1" x14ac:dyDescent="0.5">
      <c r="A55" s="17"/>
      <c r="B55" s="17" t="s">
        <v>392</v>
      </c>
      <c r="C55" s="17">
        <v>25015</v>
      </c>
      <c r="D55" s="17">
        <v>342</v>
      </c>
      <c r="E55" s="17">
        <v>693</v>
      </c>
      <c r="F55" s="19" t="s">
        <v>338</v>
      </c>
      <c r="G55" s="17">
        <v>1</v>
      </c>
      <c r="H55" s="17"/>
      <c r="I55" s="17">
        <v>1</v>
      </c>
      <c r="J55" s="20">
        <f t="shared" si="0"/>
        <v>401</v>
      </c>
      <c r="K55" s="23"/>
      <c r="L55" s="23"/>
      <c r="M55" s="23"/>
      <c r="N55" s="23"/>
      <c r="O55" s="23">
        <v>17</v>
      </c>
      <c r="P55" s="26" t="s">
        <v>477</v>
      </c>
      <c r="Q55" s="17" t="s">
        <v>136</v>
      </c>
      <c r="R55" s="17" t="s">
        <v>45</v>
      </c>
      <c r="S55" s="23"/>
      <c r="T55" s="23"/>
      <c r="U55" s="23"/>
      <c r="V55" s="23"/>
      <c r="W55" s="23"/>
      <c r="X55" s="23"/>
      <c r="Y55" s="26"/>
    </row>
    <row r="56" spans="1:25" ht="23.1" customHeight="1" x14ac:dyDescent="0.5">
      <c r="A56" s="17">
        <v>24</v>
      </c>
      <c r="B56" s="17" t="s">
        <v>392</v>
      </c>
      <c r="C56" s="17">
        <v>25148</v>
      </c>
      <c r="D56" s="17">
        <v>148</v>
      </c>
      <c r="E56" s="17">
        <v>745</v>
      </c>
      <c r="F56" s="19" t="s">
        <v>338</v>
      </c>
      <c r="G56" s="17"/>
      <c r="H56" s="17"/>
      <c r="I56" s="17">
        <v>84</v>
      </c>
      <c r="J56" s="20"/>
      <c r="K56" s="23">
        <v>84</v>
      </c>
      <c r="L56" s="23"/>
      <c r="M56" s="23"/>
      <c r="N56" s="23"/>
      <c r="O56" s="23">
        <v>18</v>
      </c>
      <c r="P56" s="26" t="s">
        <v>352</v>
      </c>
      <c r="Q56" s="17" t="s">
        <v>136</v>
      </c>
      <c r="R56" s="17" t="s">
        <v>45</v>
      </c>
      <c r="S56" s="23"/>
      <c r="T56" s="23"/>
      <c r="U56" s="23"/>
      <c r="V56" s="23"/>
      <c r="W56" s="23"/>
      <c r="X56" s="23"/>
      <c r="Y56" s="26" t="s">
        <v>425</v>
      </c>
    </row>
    <row r="57" spans="1:25" ht="23.1" customHeight="1" x14ac:dyDescent="0.5">
      <c r="A57" s="17"/>
      <c r="B57" s="17" t="s">
        <v>392</v>
      </c>
      <c r="C57" s="17">
        <v>17905</v>
      </c>
      <c r="D57" s="17">
        <v>267</v>
      </c>
      <c r="E57" s="17">
        <v>2597</v>
      </c>
      <c r="F57" s="19" t="s">
        <v>338</v>
      </c>
      <c r="G57" s="17">
        <v>9</v>
      </c>
      <c r="H57" s="17">
        <v>1</v>
      </c>
      <c r="I57" s="17">
        <v>93</v>
      </c>
      <c r="J57" s="20">
        <f t="shared" si="0"/>
        <v>3793</v>
      </c>
      <c r="K57" s="23"/>
      <c r="L57" s="23"/>
      <c r="M57" s="23"/>
      <c r="N57" s="23"/>
      <c r="O57" s="23"/>
      <c r="P57" s="26"/>
      <c r="Q57" s="17"/>
      <c r="R57" s="17"/>
      <c r="S57" s="23"/>
      <c r="T57" s="23"/>
      <c r="U57" s="23"/>
      <c r="V57" s="23"/>
      <c r="W57" s="23"/>
      <c r="X57" s="23"/>
      <c r="Y57" s="26"/>
    </row>
    <row r="58" spans="1:25" ht="23.1" customHeight="1" x14ac:dyDescent="0.5">
      <c r="A58" s="17"/>
      <c r="B58" s="17" t="s">
        <v>392</v>
      </c>
      <c r="C58" s="17">
        <v>35269</v>
      </c>
      <c r="D58" s="17">
        <v>178</v>
      </c>
      <c r="E58" s="17">
        <v>2426</v>
      </c>
      <c r="F58" s="19" t="s">
        <v>338</v>
      </c>
      <c r="G58" s="17">
        <v>7</v>
      </c>
      <c r="H58" s="17">
        <v>3</v>
      </c>
      <c r="I58" s="17">
        <v>8</v>
      </c>
      <c r="J58" s="20">
        <f t="shared" si="0"/>
        <v>3108</v>
      </c>
      <c r="K58" s="23"/>
      <c r="L58" s="23"/>
      <c r="M58" s="23"/>
      <c r="N58" s="23"/>
      <c r="O58" s="23"/>
      <c r="P58" s="26"/>
      <c r="Q58" s="17"/>
      <c r="R58" s="17"/>
      <c r="S58" s="23"/>
      <c r="T58" s="23"/>
      <c r="U58" s="23"/>
      <c r="V58" s="23"/>
      <c r="W58" s="23"/>
      <c r="X58" s="23"/>
      <c r="Y58" s="26"/>
    </row>
    <row r="59" spans="1:25" ht="23.1" customHeight="1" x14ac:dyDescent="0.5">
      <c r="A59" s="17">
        <v>25</v>
      </c>
      <c r="B59" s="17" t="s">
        <v>392</v>
      </c>
      <c r="C59" s="17">
        <v>12452</v>
      </c>
      <c r="D59" s="17">
        <v>162</v>
      </c>
      <c r="E59" s="17">
        <v>2112</v>
      </c>
      <c r="F59" s="19" t="s">
        <v>338</v>
      </c>
      <c r="G59" s="17">
        <v>5</v>
      </c>
      <c r="H59" s="17">
        <v>3</v>
      </c>
      <c r="I59" s="17">
        <v>30</v>
      </c>
      <c r="J59" s="20">
        <f t="shared" si="0"/>
        <v>2330</v>
      </c>
      <c r="K59" s="23"/>
      <c r="L59" s="23"/>
      <c r="M59" s="23"/>
      <c r="N59" s="23"/>
      <c r="O59" s="23">
        <v>19</v>
      </c>
      <c r="P59" s="26" t="s">
        <v>80</v>
      </c>
      <c r="Q59" s="17" t="s">
        <v>136</v>
      </c>
      <c r="R59" s="17" t="s">
        <v>45</v>
      </c>
      <c r="S59" s="23"/>
      <c r="T59" s="23"/>
      <c r="U59" s="23"/>
      <c r="V59" s="23"/>
      <c r="W59" s="23"/>
      <c r="X59" s="23"/>
      <c r="Y59" s="26" t="s">
        <v>426</v>
      </c>
    </row>
    <row r="60" spans="1:25" ht="23.1" customHeight="1" x14ac:dyDescent="0.5">
      <c r="A60" s="17"/>
      <c r="B60" s="17" t="s">
        <v>392</v>
      </c>
      <c r="C60" s="17">
        <v>32793</v>
      </c>
      <c r="D60" s="17">
        <v>163</v>
      </c>
      <c r="E60" s="17">
        <v>2112</v>
      </c>
      <c r="F60" s="19" t="s">
        <v>338</v>
      </c>
      <c r="G60" s="17">
        <v>2</v>
      </c>
      <c r="H60" s="17">
        <v>1</v>
      </c>
      <c r="I60" s="17">
        <v>87</v>
      </c>
      <c r="J60" s="20">
        <f t="shared" si="0"/>
        <v>987</v>
      </c>
      <c r="K60" s="23"/>
      <c r="L60" s="23"/>
      <c r="M60" s="23"/>
      <c r="N60" s="23"/>
      <c r="O60" s="23"/>
      <c r="P60" s="26"/>
      <c r="Q60" s="17"/>
      <c r="R60" s="17"/>
      <c r="S60" s="23"/>
      <c r="T60" s="23"/>
      <c r="U60" s="23"/>
      <c r="V60" s="23"/>
      <c r="W60" s="23"/>
      <c r="X60" s="23"/>
      <c r="Y60" s="26"/>
    </row>
    <row r="61" spans="1:25" ht="23.1" customHeight="1" x14ac:dyDescent="0.5">
      <c r="A61" s="17">
        <v>26</v>
      </c>
      <c r="B61" s="17" t="s">
        <v>392</v>
      </c>
      <c r="C61" s="17">
        <v>18972</v>
      </c>
      <c r="D61" s="17">
        <v>29</v>
      </c>
      <c r="E61" s="17">
        <v>1459</v>
      </c>
      <c r="F61" s="19" t="s">
        <v>338</v>
      </c>
      <c r="G61" s="17">
        <v>8</v>
      </c>
      <c r="H61" s="17">
        <v>2</v>
      </c>
      <c r="I61" s="17">
        <v>40</v>
      </c>
      <c r="J61" s="20">
        <f t="shared" si="0"/>
        <v>3440</v>
      </c>
      <c r="K61" s="23"/>
      <c r="L61" s="23"/>
      <c r="M61" s="23"/>
      <c r="N61" s="23"/>
      <c r="O61" s="23">
        <v>20</v>
      </c>
      <c r="P61" s="26" t="s">
        <v>208</v>
      </c>
      <c r="Q61" s="17" t="s">
        <v>136</v>
      </c>
      <c r="R61" s="17" t="s">
        <v>45</v>
      </c>
      <c r="S61" s="23"/>
      <c r="T61" s="23"/>
      <c r="U61" s="23"/>
      <c r="V61" s="23"/>
      <c r="W61" s="23"/>
      <c r="X61" s="23"/>
      <c r="Y61" s="26" t="s">
        <v>427</v>
      </c>
    </row>
    <row r="62" spans="1:25" ht="23.1" customHeight="1" x14ac:dyDescent="0.5">
      <c r="A62" s="17">
        <v>27</v>
      </c>
      <c r="B62" s="17" t="s">
        <v>392</v>
      </c>
      <c r="C62" s="17">
        <v>16891</v>
      </c>
      <c r="D62" s="17">
        <v>161</v>
      </c>
      <c r="E62" s="17">
        <v>2111</v>
      </c>
      <c r="F62" s="19" t="s">
        <v>338</v>
      </c>
      <c r="G62" s="17">
        <v>7</v>
      </c>
      <c r="H62" s="17">
        <v>3</v>
      </c>
      <c r="I62" s="17">
        <v>95</v>
      </c>
      <c r="J62" s="20">
        <f t="shared" si="0"/>
        <v>3195</v>
      </c>
      <c r="K62" s="23"/>
      <c r="L62" s="23"/>
      <c r="M62" s="23"/>
      <c r="N62" s="23"/>
      <c r="O62" s="23"/>
      <c r="P62" s="26"/>
      <c r="Q62" s="17"/>
      <c r="R62" s="17"/>
      <c r="S62" s="23"/>
      <c r="T62" s="23"/>
      <c r="U62" s="23"/>
      <c r="V62" s="23"/>
      <c r="W62" s="23"/>
      <c r="X62" s="23"/>
      <c r="Y62" s="26" t="s">
        <v>478</v>
      </c>
    </row>
    <row r="63" spans="1:25" ht="23.1" customHeight="1" x14ac:dyDescent="0.5">
      <c r="A63" s="17"/>
      <c r="B63" s="17" t="s">
        <v>392</v>
      </c>
      <c r="C63" s="17">
        <v>33390</v>
      </c>
      <c r="D63" s="17">
        <v>202</v>
      </c>
      <c r="E63" s="17">
        <v>2176</v>
      </c>
      <c r="F63" s="19" t="s">
        <v>338</v>
      </c>
      <c r="G63" s="17">
        <v>1</v>
      </c>
      <c r="H63" s="17"/>
      <c r="I63" s="17">
        <v>6</v>
      </c>
      <c r="J63" s="20">
        <f t="shared" si="0"/>
        <v>406</v>
      </c>
      <c r="K63" s="23"/>
      <c r="L63" s="23"/>
      <c r="M63" s="23"/>
      <c r="N63" s="23"/>
      <c r="O63" s="23"/>
      <c r="P63" s="26"/>
      <c r="Q63" s="17"/>
      <c r="R63" s="17"/>
      <c r="S63" s="23"/>
      <c r="T63" s="23"/>
      <c r="U63" s="23"/>
      <c r="V63" s="23"/>
      <c r="W63" s="23"/>
      <c r="X63" s="23"/>
      <c r="Y63" s="26"/>
    </row>
    <row r="64" spans="1:25" ht="23.1" customHeight="1" x14ac:dyDescent="0.5">
      <c r="A64" s="17">
        <v>28</v>
      </c>
      <c r="B64" s="17" t="s">
        <v>392</v>
      </c>
      <c r="C64" s="17">
        <v>15379</v>
      </c>
      <c r="D64" s="17">
        <v>73</v>
      </c>
      <c r="E64" s="17">
        <v>1216</v>
      </c>
      <c r="F64" s="19" t="s">
        <v>338</v>
      </c>
      <c r="G64" s="17">
        <v>6</v>
      </c>
      <c r="H64" s="17">
        <v>2</v>
      </c>
      <c r="I64" s="17">
        <v>85</v>
      </c>
      <c r="J64" s="20">
        <f t="shared" si="0"/>
        <v>2685</v>
      </c>
      <c r="K64" s="23"/>
      <c r="L64" s="23"/>
      <c r="M64" s="23"/>
      <c r="N64" s="23"/>
      <c r="O64" s="23"/>
      <c r="P64" s="26"/>
      <c r="Q64" s="17"/>
      <c r="R64" s="17"/>
      <c r="S64" s="23"/>
      <c r="T64" s="23"/>
      <c r="U64" s="23"/>
      <c r="V64" s="23"/>
      <c r="W64" s="23"/>
      <c r="X64" s="23"/>
      <c r="Y64" s="26" t="s">
        <v>429</v>
      </c>
    </row>
    <row r="65" spans="1:26" ht="23.1" customHeight="1" x14ac:dyDescent="0.5">
      <c r="A65" s="17">
        <v>29</v>
      </c>
      <c r="B65" s="17" t="s">
        <v>392</v>
      </c>
      <c r="C65" s="17">
        <v>18054</v>
      </c>
      <c r="D65" s="17">
        <v>135</v>
      </c>
      <c r="E65" s="17">
        <v>1541</v>
      </c>
      <c r="F65" s="19" t="s">
        <v>338</v>
      </c>
      <c r="G65" s="17">
        <v>8</v>
      </c>
      <c r="H65" s="17"/>
      <c r="I65" s="17">
        <v>7</v>
      </c>
      <c r="J65" s="20">
        <f>G65*400+H65*100+I65</f>
        <v>3207</v>
      </c>
      <c r="K65" s="23"/>
      <c r="L65" s="23"/>
      <c r="M65" s="23"/>
      <c r="N65" s="23"/>
      <c r="O65" s="23"/>
      <c r="P65" s="26"/>
      <c r="Q65" s="17"/>
      <c r="R65" s="17"/>
      <c r="S65" s="23"/>
      <c r="T65" s="23"/>
      <c r="U65" s="23"/>
      <c r="V65" s="23"/>
      <c r="W65" s="23"/>
      <c r="X65" s="23"/>
      <c r="Y65" s="26" t="s">
        <v>430</v>
      </c>
    </row>
    <row r="66" spans="1:26" ht="23.1" customHeight="1" x14ac:dyDescent="0.5">
      <c r="A66" s="17">
        <v>30</v>
      </c>
      <c r="B66" s="17" t="s">
        <v>392</v>
      </c>
      <c r="C66" s="17">
        <v>17904</v>
      </c>
      <c r="D66" s="17">
        <v>269</v>
      </c>
      <c r="E66" s="17">
        <v>2613</v>
      </c>
      <c r="F66" s="19" t="s">
        <v>338</v>
      </c>
      <c r="G66" s="17">
        <v>11</v>
      </c>
      <c r="H66" s="17">
        <v>2</v>
      </c>
      <c r="I66" s="17">
        <v>43</v>
      </c>
      <c r="J66" s="20">
        <f t="shared" si="0"/>
        <v>4643</v>
      </c>
      <c r="K66" s="23"/>
      <c r="L66" s="23"/>
      <c r="M66" s="23"/>
      <c r="N66" s="23"/>
      <c r="O66" s="23">
        <v>21</v>
      </c>
      <c r="P66" s="26" t="s">
        <v>196</v>
      </c>
      <c r="Q66" s="17" t="s">
        <v>136</v>
      </c>
      <c r="R66" s="17" t="s">
        <v>45</v>
      </c>
      <c r="S66" s="23"/>
      <c r="T66" s="23"/>
      <c r="U66" s="23"/>
      <c r="V66" s="23"/>
      <c r="W66" s="23"/>
      <c r="X66" s="23"/>
      <c r="Y66" s="26" t="s">
        <v>431</v>
      </c>
    </row>
    <row r="67" spans="1:26" ht="23.1" customHeight="1" x14ac:dyDescent="0.5">
      <c r="A67" s="17">
        <v>31</v>
      </c>
      <c r="B67" s="17" t="s">
        <v>392</v>
      </c>
      <c r="C67" s="17">
        <v>16109</v>
      </c>
      <c r="D67" s="17">
        <v>18</v>
      </c>
      <c r="E67" s="17">
        <v>4469</v>
      </c>
      <c r="F67" s="19" t="s">
        <v>338</v>
      </c>
      <c r="G67" s="17">
        <v>8</v>
      </c>
      <c r="H67" s="17">
        <v>3</v>
      </c>
      <c r="I67" s="17">
        <v>78</v>
      </c>
      <c r="J67" s="20">
        <f t="shared" si="0"/>
        <v>3578</v>
      </c>
      <c r="K67" s="23"/>
      <c r="L67" s="23"/>
      <c r="M67" s="23"/>
      <c r="N67" s="23"/>
      <c r="O67" s="23">
        <v>22</v>
      </c>
      <c r="P67" s="26" t="s">
        <v>96</v>
      </c>
      <c r="Q67" s="17" t="s">
        <v>136</v>
      </c>
      <c r="R67" s="17" t="s">
        <v>45</v>
      </c>
      <c r="S67" s="23"/>
      <c r="T67" s="23"/>
      <c r="U67" s="23"/>
      <c r="V67" s="23"/>
      <c r="W67" s="23"/>
      <c r="X67" s="23"/>
      <c r="Y67" s="26" t="s">
        <v>432</v>
      </c>
    </row>
    <row r="68" spans="1:26" ht="23.1" customHeight="1" x14ac:dyDescent="0.5">
      <c r="A68" s="17">
        <v>32</v>
      </c>
      <c r="B68" s="17" t="s">
        <v>392</v>
      </c>
      <c r="C68" s="17">
        <v>26946</v>
      </c>
      <c r="D68" s="17">
        <v>132</v>
      </c>
      <c r="E68" s="17">
        <v>850</v>
      </c>
      <c r="F68" s="19" t="s">
        <v>338</v>
      </c>
      <c r="G68" s="17"/>
      <c r="H68" s="17">
        <v>1</v>
      </c>
      <c r="I68" s="17">
        <v>34</v>
      </c>
      <c r="J68" s="20"/>
      <c r="K68" s="23">
        <v>134</v>
      </c>
      <c r="L68" s="23"/>
      <c r="M68" s="23"/>
      <c r="N68" s="23"/>
      <c r="O68" s="23">
        <v>23</v>
      </c>
      <c r="P68" s="26" t="s">
        <v>249</v>
      </c>
      <c r="Q68" s="17" t="s">
        <v>136</v>
      </c>
      <c r="R68" s="17" t="s">
        <v>45</v>
      </c>
      <c r="S68" s="23"/>
      <c r="T68" s="23"/>
      <c r="U68" s="23"/>
      <c r="V68" s="23"/>
      <c r="W68" s="23"/>
      <c r="X68" s="23"/>
      <c r="Y68" s="26" t="s">
        <v>435</v>
      </c>
    </row>
    <row r="69" spans="1:26" ht="23.1" customHeight="1" x14ac:dyDescent="0.5">
      <c r="A69" s="17"/>
      <c r="B69" s="17" t="s">
        <v>392</v>
      </c>
      <c r="C69" s="17">
        <v>43293</v>
      </c>
      <c r="D69" s="17">
        <v>346</v>
      </c>
      <c r="E69" s="17">
        <v>3955</v>
      </c>
      <c r="F69" s="19" t="s">
        <v>338</v>
      </c>
      <c r="G69" s="17">
        <v>5</v>
      </c>
      <c r="H69" s="17">
        <v>2</v>
      </c>
      <c r="I69" s="17">
        <v>94</v>
      </c>
      <c r="J69" s="20">
        <f t="shared" si="0"/>
        <v>2294</v>
      </c>
      <c r="K69" s="23"/>
      <c r="L69" s="23"/>
      <c r="M69" s="23"/>
      <c r="N69" s="23"/>
      <c r="O69" s="23"/>
      <c r="P69" s="26"/>
      <c r="Q69" s="17"/>
      <c r="R69" s="17"/>
      <c r="S69" s="23"/>
      <c r="T69" s="23"/>
      <c r="U69" s="23"/>
      <c r="V69" s="23"/>
      <c r="W69" s="23"/>
      <c r="X69" s="23"/>
      <c r="Y69" s="26"/>
    </row>
    <row r="70" spans="1:26" ht="23.1" customHeight="1" x14ac:dyDescent="0.5">
      <c r="A70" s="17"/>
      <c r="B70" s="17" t="s">
        <v>392</v>
      </c>
      <c r="C70" s="17">
        <v>16291</v>
      </c>
      <c r="D70" s="17">
        <v>204</v>
      </c>
      <c r="E70" s="17">
        <v>2590</v>
      </c>
      <c r="F70" s="19" t="s">
        <v>338</v>
      </c>
      <c r="G70" s="17">
        <v>7</v>
      </c>
      <c r="H70" s="17">
        <v>2</v>
      </c>
      <c r="I70" s="17">
        <v>7</v>
      </c>
      <c r="J70" s="20">
        <f t="shared" si="0"/>
        <v>3007</v>
      </c>
      <c r="K70" s="23"/>
      <c r="L70" s="23"/>
      <c r="M70" s="23"/>
      <c r="N70" s="23"/>
      <c r="O70" s="23"/>
      <c r="P70" s="26"/>
      <c r="Q70" s="17"/>
      <c r="R70" s="17"/>
      <c r="S70" s="23"/>
      <c r="T70" s="23"/>
      <c r="U70" s="23"/>
      <c r="V70" s="23"/>
      <c r="W70" s="23"/>
      <c r="X70" s="23"/>
      <c r="Y70" s="26"/>
    </row>
    <row r="71" spans="1:26" ht="23.1" customHeight="1" x14ac:dyDescent="0.5">
      <c r="A71" s="17">
        <v>33</v>
      </c>
      <c r="B71" s="17" t="s">
        <v>392</v>
      </c>
      <c r="C71" s="17">
        <v>19745</v>
      </c>
      <c r="D71" s="17">
        <v>59</v>
      </c>
      <c r="E71" s="17">
        <v>1779</v>
      </c>
      <c r="F71" s="19" t="s">
        <v>338</v>
      </c>
      <c r="G71" s="17">
        <v>19</v>
      </c>
      <c r="H71" s="17">
        <v>2</v>
      </c>
      <c r="I71" s="17">
        <v>14</v>
      </c>
      <c r="J71" s="20">
        <f t="shared" si="0"/>
        <v>7814</v>
      </c>
      <c r="K71" s="23"/>
      <c r="L71" s="23"/>
      <c r="M71" s="23"/>
      <c r="N71" s="23"/>
      <c r="O71" s="23">
        <v>24</v>
      </c>
      <c r="P71" s="26" t="s">
        <v>450</v>
      </c>
      <c r="Q71" s="17" t="s">
        <v>136</v>
      </c>
      <c r="R71" s="17" t="s">
        <v>45</v>
      </c>
      <c r="S71" s="23"/>
      <c r="T71" s="23"/>
      <c r="U71" s="23"/>
      <c r="V71" s="23"/>
      <c r="W71" s="23"/>
      <c r="X71" s="23"/>
      <c r="Y71" s="26" t="s">
        <v>436</v>
      </c>
    </row>
    <row r="72" spans="1:26" ht="23.1" customHeight="1" x14ac:dyDescent="0.5">
      <c r="A72" s="17">
        <v>34</v>
      </c>
      <c r="B72" s="17" t="s">
        <v>392</v>
      </c>
      <c r="C72" s="17">
        <v>18074</v>
      </c>
      <c r="D72" s="17">
        <v>125</v>
      </c>
      <c r="E72" s="17"/>
      <c r="F72" s="19" t="s">
        <v>338</v>
      </c>
      <c r="G72" s="17">
        <v>7</v>
      </c>
      <c r="H72" s="17">
        <v>2</v>
      </c>
      <c r="I72" s="17">
        <v>40</v>
      </c>
      <c r="J72" s="20">
        <f t="shared" si="0"/>
        <v>3040</v>
      </c>
      <c r="K72" s="23"/>
      <c r="L72" s="23"/>
      <c r="M72" s="23"/>
      <c r="N72" s="23"/>
      <c r="O72" s="23"/>
      <c r="P72" s="26"/>
      <c r="Q72" s="17"/>
      <c r="R72" s="17"/>
      <c r="S72" s="23"/>
      <c r="T72" s="23"/>
      <c r="U72" s="23"/>
      <c r="V72" s="23"/>
      <c r="W72" s="23"/>
      <c r="X72" s="23"/>
      <c r="Y72" s="26" t="s">
        <v>437</v>
      </c>
      <c r="Z72" s="9" t="s">
        <v>1157</v>
      </c>
    </row>
    <row r="73" spans="1:26" ht="23.1" customHeight="1" x14ac:dyDescent="0.5">
      <c r="A73" s="17">
        <v>35</v>
      </c>
      <c r="B73" s="17" t="s">
        <v>392</v>
      </c>
      <c r="C73" s="17">
        <v>38400</v>
      </c>
      <c r="D73" s="17">
        <v>243</v>
      </c>
      <c r="E73" s="17">
        <v>2871</v>
      </c>
      <c r="F73" s="19" t="s">
        <v>338</v>
      </c>
      <c r="G73" s="17">
        <v>5</v>
      </c>
      <c r="H73" s="17">
        <v>1</v>
      </c>
      <c r="I73" s="17">
        <v>41</v>
      </c>
      <c r="J73" s="20">
        <f t="shared" si="0"/>
        <v>2141</v>
      </c>
      <c r="K73" s="23"/>
      <c r="L73" s="23"/>
      <c r="M73" s="23"/>
      <c r="N73" s="23"/>
      <c r="O73" s="23"/>
      <c r="P73" s="26"/>
      <c r="Q73" s="17"/>
      <c r="R73" s="17"/>
      <c r="S73" s="23"/>
      <c r="T73" s="23"/>
      <c r="U73" s="23"/>
      <c r="V73" s="23"/>
      <c r="W73" s="23"/>
      <c r="X73" s="23"/>
      <c r="Y73" s="26" t="s">
        <v>438</v>
      </c>
    </row>
    <row r="74" spans="1:26" ht="23.1" customHeight="1" x14ac:dyDescent="0.5">
      <c r="A74" s="17"/>
      <c r="B74" s="17" t="s">
        <v>392</v>
      </c>
      <c r="C74" s="17">
        <v>44700</v>
      </c>
      <c r="D74" s="17">
        <v>395</v>
      </c>
      <c r="E74" s="17">
        <v>4213</v>
      </c>
      <c r="F74" s="19" t="s">
        <v>338</v>
      </c>
      <c r="G74" s="17">
        <v>2</v>
      </c>
      <c r="H74" s="17"/>
      <c r="I74" s="17">
        <v>82</v>
      </c>
      <c r="J74" s="20">
        <f t="shared" si="0"/>
        <v>882</v>
      </c>
      <c r="K74" s="23"/>
      <c r="L74" s="23"/>
      <c r="M74" s="23"/>
      <c r="N74" s="23"/>
      <c r="O74" s="23"/>
      <c r="P74" s="26"/>
      <c r="Q74" s="17"/>
      <c r="R74" s="17"/>
      <c r="S74" s="23"/>
      <c r="T74" s="23"/>
      <c r="U74" s="23"/>
      <c r="V74" s="23"/>
      <c r="W74" s="23"/>
      <c r="X74" s="23"/>
      <c r="Y74" s="26"/>
    </row>
    <row r="75" spans="1:26" ht="23.1" customHeight="1" x14ac:dyDescent="0.5">
      <c r="A75" s="17">
        <v>36</v>
      </c>
      <c r="B75" s="17" t="s">
        <v>392</v>
      </c>
      <c r="C75" s="17">
        <v>43497</v>
      </c>
      <c r="D75" s="17">
        <v>381</v>
      </c>
      <c r="E75" s="17">
        <v>4074</v>
      </c>
      <c r="F75" s="19" t="s">
        <v>338</v>
      </c>
      <c r="G75" s="17">
        <v>17</v>
      </c>
      <c r="H75" s="17">
        <v>3</v>
      </c>
      <c r="I75" s="17">
        <v>71</v>
      </c>
      <c r="J75" s="20">
        <f t="shared" si="0"/>
        <v>7171</v>
      </c>
      <c r="K75" s="23"/>
      <c r="L75" s="23"/>
      <c r="M75" s="23"/>
      <c r="N75" s="23"/>
      <c r="O75" s="23"/>
      <c r="P75" s="26"/>
      <c r="Q75" s="17"/>
      <c r="R75" s="17"/>
      <c r="S75" s="23"/>
      <c r="T75" s="23"/>
      <c r="U75" s="23"/>
      <c r="V75" s="23"/>
      <c r="W75" s="23"/>
      <c r="X75" s="23"/>
      <c r="Y75" s="26" t="s">
        <v>440</v>
      </c>
    </row>
    <row r="76" spans="1:26" ht="23.1" customHeight="1" x14ac:dyDescent="0.5">
      <c r="A76" s="17"/>
      <c r="B76" s="17" t="s">
        <v>392</v>
      </c>
      <c r="C76" s="17">
        <v>43572</v>
      </c>
      <c r="D76" s="17">
        <v>370</v>
      </c>
      <c r="E76" s="17">
        <v>4080</v>
      </c>
      <c r="F76" s="19" t="s">
        <v>338</v>
      </c>
      <c r="G76" s="17">
        <v>8</v>
      </c>
      <c r="H76" s="17">
        <v>1</v>
      </c>
      <c r="I76" s="17">
        <v>80</v>
      </c>
      <c r="J76" s="20">
        <f t="shared" si="0"/>
        <v>3380</v>
      </c>
      <c r="K76" s="23"/>
      <c r="L76" s="23"/>
      <c r="M76" s="23"/>
      <c r="N76" s="23"/>
      <c r="O76" s="23">
        <v>25</v>
      </c>
      <c r="P76" s="26" t="s">
        <v>201</v>
      </c>
      <c r="Q76" s="17" t="s">
        <v>136</v>
      </c>
      <c r="R76" s="17" t="s">
        <v>45</v>
      </c>
      <c r="S76" s="23"/>
      <c r="T76" s="23"/>
      <c r="U76" s="23"/>
      <c r="V76" s="23"/>
      <c r="W76" s="23"/>
      <c r="X76" s="23"/>
      <c r="Y76" s="26" t="s">
        <v>441</v>
      </c>
    </row>
    <row r="77" spans="1:26" ht="23.1" customHeight="1" x14ac:dyDescent="0.5">
      <c r="A77" s="17">
        <v>37</v>
      </c>
      <c r="B77" s="17" t="s">
        <v>392</v>
      </c>
      <c r="C77" s="17">
        <v>43413</v>
      </c>
      <c r="D77" s="17">
        <v>388</v>
      </c>
      <c r="E77" s="17">
        <v>4125</v>
      </c>
      <c r="F77" s="19" t="s">
        <v>338</v>
      </c>
      <c r="G77" s="17">
        <v>3</v>
      </c>
      <c r="H77" s="17">
        <v>2</v>
      </c>
      <c r="I77" s="17">
        <v>73</v>
      </c>
      <c r="J77" s="20">
        <f t="shared" si="0"/>
        <v>1473</v>
      </c>
      <c r="K77" s="23"/>
      <c r="L77" s="23"/>
      <c r="M77" s="23"/>
      <c r="N77" s="23"/>
      <c r="O77" s="23">
        <v>26</v>
      </c>
      <c r="P77" s="26" t="s">
        <v>479</v>
      </c>
      <c r="Q77" s="17" t="s">
        <v>136</v>
      </c>
      <c r="R77" s="17" t="s">
        <v>45</v>
      </c>
      <c r="S77" s="23"/>
      <c r="T77" s="23"/>
      <c r="U77" s="23"/>
      <c r="V77" s="23"/>
      <c r="W77" s="23"/>
      <c r="X77" s="23"/>
      <c r="Y77" s="26"/>
    </row>
    <row r="78" spans="1:26" ht="23.1" customHeight="1" x14ac:dyDescent="0.5">
      <c r="A78" s="30"/>
      <c r="B78" s="30" t="s">
        <v>480</v>
      </c>
      <c r="C78" s="30"/>
      <c r="D78" s="30">
        <v>409</v>
      </c>
      <c r="E78" s="30">
        <v>20</v>
      </c>
      <c r="F78" s="31" t="s">
        <v>338</v>
      </c>
      <c r="G78" s="30">
        <v>35</v>
      </c>
      <c r="H78" s="30">
        <v>2</v>
      </c>
      <c r="I78" s="30">
        <v>30</v>
      </c>
      <c r="J78" s="32">
        <f t="shared" si="0"/>
        <v>14230</v>
      </c>
      <c r="K78" s="30"/>
      <c r="L78" s="30"/>
      <c r="M78" s="30"/>
      <c r="N78" s="30"/>
      <c r="O78" s="30"/>
      <c r="P78" s="33"/>
      <c r="Q78" s="30"/>
      <c r="R78" s="30"/>
      <c r="S78" s="30"/>
      <c r="T78" s="30"/>
      <c r="U78" s="30"/>
      <c r="V78" s="30"/>
      <c r="W78" s="30"/>
      <c r="X78" s="30"/>
      <c r="Y78" s="33"/>
    </row>
    <row r="79" spans="1:26" ht="23.1" customHeight="1" x14ac:dyDescent="0.5">
      <c r="A79" s="35"/>
      <c r="B79" s="35"/>
      <c r="C79" s="35"/>
      <c r="D79" s="35"/>
      <c r="E79" s="35"/>
      <c r="F79" s="36"/>
      <c r="G79" s="35"/>
      <c r="H79" s="35"/>
      <c r="I79" s="35"/>
      <c r="J79" s="37"/>
      <c r="K79" s="35"/>
      <c r="L79" s="35"/>
      <c r="M79" s="35"/>
      <c r="N79" s="35"/>
      <c r="O79" s="35"/>
      <c r="P79" s="38"/>
      <c r="Q79" s="35"/>
      <c r="R79" s="35"/>
      <c r="S79" s="35"/>
      <c r="T79" s="35"/>
      <c r="U79" s="35"/>
      <c r="V79" s="35"/>
      <c r="W79" s="35"/>
      <c r="X79" s="35"/>
      <c r="Y79" s="38"/>
    </row>
  </sheetData>
  <mergeCells count="35">
    <mergeCell ref="T8:T10"/>
    <mergeCell ref="U8:U10"/>
    <mergeCell ref="V8:V10"/>
    <mergeCell ref="W8:W10"/>
    <mergeCell ref="T7:W7"/>
    <mergeCell ref="X7:X10"/>
    <mergeCell ref="Y7:Y10"/>
    <mergeCell ref="D8:D10"/>
    <mergeCell ref="E8:E10"/>
    <mergeCell ref="G8:G10"/>
    <mergeCell ref="H8:H10"/>
    <mergeCell ref="I8:I10"/>
    <mergeCell ref="J8:J10"/>
    <mergeCell ref="K8:K10"/>
    <mergeCell ref="J7:N7"/>
    <mergeCell ref="O7:O10"/>
    <mergeCell ref="P7:P10"/>
    <mergeCell ref="Q7:Q10"/>
    <mergeCell ref="R7:R10"/>
    <mergeCell ref="S7:S10"/>
    <mergeCell ref="L8:L10"/>
    <mergeCell ref="M8:M10"/>
    <mergeCell ref="N8:N10"/>
    <mergeCell ref="A7:A10"/>
    <mergeCell ref="B7:B10"/>
    <mergeCell ref="C7:C10"/>
    <mergeCell ref="D7:E7"/>
    <mergeCell ref="F7:F10"/>
    <mergeCell ref="G7:I7"/>
    <mergeCell ref="L1:N1"/>
    <mergeCell ref="X1:Y1"/>
    <mergeCell ref="A2:Y2"/>
    <mergeCell ref="A3:Y3"/>
    <mergeCell ref="A6:N6"/>
    <mergeCell ref="O6:Y6"/>
  </mergeCells>
  <pageMargins left="0.7" right="0.7" top="0.75" bottom="0.75" header="0.3" footer="0.3"/>
  <pageSetup paperSize="9" scale="70" orientation="landscape" r:id="rId1"/>
  <rowBreaks count="2" manualBreakCount="2">
    <brk id="29" max="25" man="1"/>
    <brk id="5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Z382"/>
  <sheetViews>
    <sheetView view="pageBreakPreview" zoomScale="98" zoomScaleNormal="100" zoomScaleSheetLayoutView="98" workbookViewId="0">
      <pane ySplit="9" topLeftCell="A235" activePane="bottomLeft" state="frozen"/>
      <selection activeCell="L68" sqref="L68"/>
      <selection pane="bottomLeft" activeCell="S239" sqref="S239"/>
    </sheetView>
  </sheetViews>
  <sheetFormatPr defaultRowHeight="19.8" x14ac:dyDescent="0.5"/>
  <cols>
    <col min="1" max="1" width="3.3984375" style="9" customWidth="1"/>
    <col min="2" max="2" width="5.3984375" style="9" customWidth="1"/>
    <col min="3" max="3" width="6.69921875" style="9" customWidth="1"/>
    <col min="4" max="4" width="6" style="9" customWidth="1"/>
    <col min="5" max="5" width="5.3984375" style="9" customWidth="1"/>
    <col min="6" max="6" width="10" style="9" customWidth="1"/>
    <col min="7" max="7" width="3.09765625" style="9" customWidth="1"/>
    <col min="8" max="8" width="3.69921875" style="9" customWidth="1"/>
    <col min="9" max="9" width="3.3984375" style="9" customWidth="1"/>
    <col min="10" max="10" width="6.8984375" style="9" customWidth="1"/>
    <col min="11" max="11" width="7.09765625" style="9" customWidth="1"/>
    <col min="12" max="12" width="6.09765625" style="9" customWidth="1"/>
    <col min="13" max="13" width="7" style="9" customWidth="1"/>
    <col min="14" max="14" width="7.59765625" style="9" customWidth="1"/>
    <col min="15" max="15" width="3.19921875" style="9" customWidth="1"/>
    <col min="16" max="16" width="7.19921875" style="9" customWidth="1"/>
    <col min="17" max="17" width="11.59765625" style="9" customWidth="1"/>
    <col min="18" max="19" width="11.19921875" style="9" customWidth="1"/>
    <col min="20" max="20" width="8.09765625" style="9" customWidth="1"/>
    <col min="21" max="21" width="5.8984375" style="9" customWidth="1"/>
    <col min="22" max="22" width="6" style="9" customWidth="1"/>
    <col min="23" max="23" width="8.3984375" style="9" customWidth="1"/>
    <col min="24" max="24" width="8.59765625" style="9" customWidth="1"/>
    <col min="25" max="25" width="8" style="5" customWidth="1"/>
    <col min="26" max="26" width="11.59765625" style="9" customWidth="1"/>
    <col min="27" max="256" width="9" style="9"/>
    <col min="257" max="257" width="3.3984375" style="9" customWidth="1"/>
    <col min="258" max="258" width="5.3984375" style="9" customWidth="1"/>
    <col min="259" max="259" width="5.59765625" style="9" customWidth="1"/>
    <col min="260" max="260" width="6" style="9" customWidth="1"/>
    <col min="261" max="261" width="5.3984375" style="9" customWidth="1"/>
    <col min="262" max="262" width="10" style="9" customWidth="1"/>
    <col min="263" max="263" width="3.09765625" style="9" customWidth="1"/>
    <col min="264" max="264" width="3.69921875" style="9" customWidth="1"/>
    <col min="265" max="265" width="3.3984375" style="9" customWidth="1"/>
    <col min="266" max="266" width="6.8984375" style="9" customWidth="1"/>
    <col min="267" max="267" width="7.09765625" style="9" customWidth="1"/>
    <col min="268" max="268" width="6.09765625" style="9" customWidth="1"/>
    <col min="269" max="269" width="7" style="9" customWidth="1"/>
    <col min="270" max="270" width="7.59765625" style="9" customWidth="1"/>
    <col min="271" max="271" width="3.19921875" style="9" customWidth="1"/>
    <col min="272" max="272" width="7.19921875" style="9" customWidth="1"/>
    <col min="273" max="273" width="11.59765625" style="9" customWidth="1"/>
    <col min="274" max="275" width="11.19921875" style="9" customWidth="1"/>
    <col min="276" max="276" width="8.09765625" style="9" customWidth="1"/>
    <col min="277" max="277" width="5.8984375" style="9" customWidth="1"/>
    <col min="278" max="278" width="5" style="9" customWidth="1"/>
    <col min="279" max="279" width="8.3984375" style="9" customWidth="1"/>
    <col min="280" max="280" width="8.59765625" style="9" customWidth="1"/>
    <col min="281" max="281" width="6.3984375" style="9" customWidth="1"/>
    <col min="282" max="512" width="9" style="9"/>
    <col min="513" max="513" width="3.3984375" style="9" customWidth="1"/>
    <col min="514" max="514" width="5.3984375" style="9" customWidth="1"/>
    <col min="515" max="515" width="5.59765625" style="9" customWidth="1"/>
    <col min="516" max="516" width="6" style="9" customWidth="1"/>
    <col min="517" max="517" width="5.3984375" style="9" customWidth="1"/>
    <col min="518" max="518" width="10" style="9" customWidth="1"/>
    <col min="519" max="519" width="3.09765625" style="9" customWidth="1"/>
    <col min="520" max="520" width="3.69921875" style="9" customWidth="1"/>
    <col min="521" max="521" width="3.3984375" style="9" customWidth="1"/>
    <col min="522" max="522" width="6.8984375" style="9" customWidth="1"/>
    <col min="523" max="523" width="7.09765625" style="9" customWidth="1"/>
    <col min="524" max="524" width="6.09765625" style="9" customWidth="1"/>
    <col min="525" max="525" width="7" style="9" customWidth="1"/>
    <col min="526" max="526" width="7.59765625" style="9" customWidth="1"/>
    <col min="527" max="527" width="3.19921875" style="9" customWidth="1"/>
    <col min="528" max="528" width="7.19921875" style="9" customWidth="1"/>
    <col min="529" max="529" width="11.59765625" style="9" customWidth="1"/>
    <col min="530" max="531" width="11.19921875" style="9" customWidth="1"/>
    <col min="532" max="532" width="8.09765625" style="9" customWidth="1"/>
    <col min="533" max="533" width="5.8984375" style="9" customWidth="1"/>
    <col min="534" max="534" width="5" style="9" customWidth="1"/>
    <col min="535" max="535" width="8.3984375" style="9" customWidth="1"/>
    <col min="536" max="536" width="8.59765625" style="9" customWidth="1"/>
    <col min="537" max="537" width="6.3984375" style="9" customWidth="1"/>
    <col min="538" max="768" width="9" style="9"/>
    <col min="769" max="769" width="3.3984375" style="9" customWidth="1"/>
    <col min="770" max="770" width="5.3984375" style="9" customWidth="1"/>
    <col min="771" max="771" width="5.59765625" style="9" customWidth="1"/>
    <col min="772" max="772" width="6" style="9" customWidth="1"/>
    <col min="773" max="773" width="5.3984375" style="9" customWidth="1"/>
    <col min="774" max="774" width="10" style="9" customWidth="1"/>
    <col min="775" max="775" width="3.09765625" style="9" customWidth="1"/>
    <col min="776" max="776" width="3.69921875" style="9" customWidth="1"/>
    <col min="777" max="777" width="3.3984375" style="9" customWidth="1"/>
    <col min="778" max="778" width="6.8984375" style="9" customWidth="1"/>
    <col min="779" max="779" width="7.09765625" style="9" customWidth="1"/>
    <col min="780" max="780" width="6.09765625" style="9" customWidth="1"/>
    <col min="781" max="781" width="7" style="9" customWidth="1"/>
    <col min="782" max="782" width="7.59765625" style="9" customWidth="1"/>
    <col min="783" max="783" width="3.19921875" style="9" customWidth="1"/>
    <col min="784" max="784" width="7.19921875" style="9" customWidth="1"/>
    <col min="785" max="785" width="11.59765625" style="9" customWidth="1"/>
    <col min="786" max="787" width="11.19921875" style="9" customWidth="1"/>
    <col min="788" max="788" width="8.09765625" style="9" customWidth="1"/>
    <col min="789" max="789" width="5.8984375" style="9" customWidth="1"/>
    <col min="790" max="790" width="5" style="9" customWidth="1"/>
    <col min="791" max="791" width="8.3984375" style="9" customWidth="1"/>
    <col min="792" max="792" width="8.59765625" style="9" customWidth="1"/>
    <col min="793" max="793" width="6.3984375" style="9" customWidth="1"/>
    <col min="794" max="1024" width="9" style="9"/>
    <col min="1025" max="1025" width="3.3984375" style="9" customWidth="1"/>
    <col min="1026" max="1026" width="5.3984375" style="9" customWidth="1"/>
    <col min="1027" max="1027" width="5.59765625" style="9" customWidth="1"/>
    <col min="1028" max="1028" width="6" style="9" customWidth="1"/>
    <col min="1029" max="1029" width="5.3984375" style="9" customWidth="1"/>
    <col min="1030" max="1030" width="10" style="9" customWidth="1"/>
    <col min="1031" max="1031" width="3.09765625" style="9" customWidth="1"/>
    <col min="1032" max="1032" width="3.69921875" style="9" customWidth="1"/>
    <col min="1033" max="1033" width="3.3984375" style="9" customWidth="1"/>
    <col min="1034" max="1034" width="6.8984375" style="9" customWidth="1"/>
    <col min="1035" max="1035" width="7.09765625" style="9" customWidth="1"/>
    <col min="1036" max="1036" width="6.09765625" style="9" customWidth="1"/>
    <col min="1037" max="1037" width="7" style="9" customWidth="1"/>
    <col min="1038" max="1038" width="7.59765625" style="9" customWidth="1"/>
    <col min="1039" max="1039" width="3.19921875" style="9" customWidth="1"/>
    <col min="1040" max="1040" width="7.19921875" style="9" customWidth="1"/>
    <col min="1041" max="1041" width="11.59765625" style="9" customWidth="1"/>
    <col min="1042" max="1043" width="11.19921875" style="9" customWidth="1"/>
    <col min="1044" max="1044" width="8.09765625" style="9" customWidth="1"/>
    <col min="1045" max="1045" width="5.8984375" style="9" customWidth="1"/>
    <col min="1046" max="1046" width="5" style="9" customWidth="1"/>
    <col min="1047" max="1047" width="8.3984375" style="9" customWidth="1"/>
    <col min="1048" max="1048" width="8.59765625" style="9" customWidth="1"/>
    <col min="1049" max="1049" width="6.3984375" style="9" customWidth="1"/>
    <col min="1050" max="1280" width="9" style="9"/>
    <col min="1281" max="1281" width="3.3984375" style="9" customWidth="1"/>
    <col min="1282" max="1282" width="5.3984375" style="9" customWidth="1"/>
    <col min="1283" max="1283" width="5.59765625" style="9" customWidth="1"/>
    <col min="1284" max="1284" width="6" style="9" customWidth="1"/>
    <col min="1285" max="1285" width="5.3984375" style="9" customWidth="1"/>
    <col min="1286" max="1286" width="10" style="9" customWidth="1"/>
    <col min="1287" max="1287" width="3.09765625" style="9" customWidth="1"/>
    <col min="1288" max="1288" width="3.69921875" style="9" customWidth="1"/>
    <col min="1289" max="1289" width="3.3984375" style="9" customWidth="1"/>
    <col min="1290" max="1290" width="6.8984375" style="9" customWidth="1"/>
    <col min="1291" max="1291" width="7.09765625" style="9" customWidth="1"/>
    <col min="1292" max="1292" width="6.09765625" style="9" customWidth="1"/>
    <col min="1293" max="1293" width="7" style="9" customWidth="1"/>
    <col min="1294" max="1294" width="7.59765625" style="9" customWidth="1"/>
    <col min="1295" max="1295" width="3.19921875" style="9" customWidth="1"/>
    <col min="1296" max="1296" width="7.19921875" style="9" customWidth="1"/>
    <col min="1297" max="1297" width="11.59765625" style="9" customWidth="1"/>
    <col min="1298" max="1299" width="11.19921875" style="9" customWidth="1"/>
    <col min="1300" max="1300" width="8.09765625" style="9" customWidth="1"/>
    <col min="1301" max="1301" width="5.8984375" style="9" customWidth="1"/>
    <col min="1302" max="1302" width="5" style="9" customWidth="1"/>
    <col min="1303" max="1303" width="8.3984375" style="9" customWidth="1"/>
    <col min="1304" max="1304" width="8.59765625" style="9" customWidth="1"/>
    <col min="1305" max="1305" width="6.3984375" style="9" customWidth="1"/>
    <col min="1306" max="1536" width="9" style="9"/>
    <col min="1537" max="1537" width="3.3984375" style="9" customWidth="1"/>
    <col min="1538" max="1538" width="5.3984375" style="9" customWidth="1"/>
    <col min="1539" max="1539" width="5.59765625" style="9" customWidth="1"/>
    <col min="1540" max="1540" width="6" style="9" customWidth="1"/>
    <col min="1541" max="1541" width="5.3984375" style="9" customWidth="1"/>
    <col min="1542" max="1542" width="10" style="9" customWidth="1"/>
    <col min="1543" max="1543" width="3.09765625" style="9" customWidth="1"/>
    <col min="1544" max="1544" width="3.69921875" style="9" customWidth="1"/>
    <col min="1545" max="1545" width="3.3984375" style="9" customWidth="1"/>
    <col min="1546" max="1546" width="6.8984375" style="9" customWidth="1"/>
    <col min="1547" max="1547" width="7.09765625" style="9" customWidth="1"/>
    <col min="1548" max="1548" width="6.09765625" style="9" customWidth="1"/>
    <col min="1549" max="1549" width="7" style="9" customWidth="1"/>
    <col min="1550" max="1550" width="7.59765625" style="9" customWidth="1"/>
    <col min="1551" max="1551" width="3.19921875" style="9" customWidth="1"/>
    <col min="1552" max="1552" width="7.19921875" style="9" customWidth="1"/>
    <col min="1553" max="1553" width="11.59765625" style="9" customWidth="1"/>
    <col min="1554" max="1555" width="11.19921875" style="9" customWidth="1"/>
    <col min="1556" max="1556" width="8.09765625" style="9" customWidth="1"/>
    <col min="1557" max="1557" width="5.8984375" style="9" customWidth="1"/>
    <col min="1558" max="1558" width="5" style="9" customWidth="1"/>
    <col min="1559" max="1559" width="8.3984375" style="9" customWidth="1"/>
    <col min="1560" max="1560" width="8.59765625" style="9" customWidth="1"/>
    <col min="1561" max="1561" width="6.3984375" style="9" customWidth="1"/>
    <col min="1562" max="1792" width="9" style="9"/>
    <col min="1793" max="1793" width="3.3984375" style="9" customWidth="1"/>
    <col min="1794" max="1794" width="5.3984375" style="9" customWidth="1"/>
    <col min="1795" max="1795" width="5.59765625" style="9" customWidth="1"/>
    <col min="1796" max="1796" width="6" style="9" customWidth="1"/>
    <col min="1797" max="1797" width="5.3984375" style="9" customWidth="1"/>
    <col min="1798" max="1798" width="10" style="9" customWidth="1"/>
    <col min="1799" max="1799" width="3.09765625" style="9" customWidth="1"/>
    <col min="1800" max="1800" width="3.69921875" style="9" customWidth="1"/>
    <col min="1801" max="1801" width="3.3984375" style="9" customWidth="1"/>
    <col min="1802" max="1802" width="6.8984375" style="9" customWidth="1"/>
    <col min="1803" max="1803" width="7.09765625" style="9" customWidth="1"/>
    <col min="1804" max="1804" width="6.09765625" style="9" customWidth="1"/>
    <col min="1805" max="1805" width="7" style="9" customWidth="1"/>
    <col min="1806" max="1806" width="7.59765625" style="9" customWidth="1"/>
    <col min="1807" max="1807" width="3.19921875" style="9" customWidth="1"/>
    <col min="1808" max="1808" width="7.19921875" style="9" customWidth="1"/>
    <col min="1809" max="1809" width="11.59765625" style="9" customWidth="1"/>
    <col min="1810" max="1811" width="11.19921875" style="9" customWidth="1"/>
    <col min="1812" max="1812" width="8.09765625" style="9" customWidth="1"/>
    <col min="1813" max="1813" width="5.8984375" style="9" customWidth="1"/>
    <col min="1814" max="1814" width="5" style="9" customWidth="1"/>
    <col min="1815" max="1815" width="8.3984375" style="9" customWidth="1"/>
    <col min="1816" max="1816" width="8.59765625" style="9" customWidth="1"/>
    <col min="1817" max="1817" width="6.3984375" style="9" customWidth="1"/>
    <col min="1818" max="2048" width="9" style="9"/>
    <col min="2049" max="2049" width="3.3984375" style="9" customWidth="1"/>
    <col min="2050" max="2050" width="5.3984375" style="9" customWidth="1"/>
    <col min="2051" max="2051" width="5.59765625" style="9" customWidth="1"/>
    <col min="2052" max="2052" width="6" style="9" customWidth="1"/>
    <col min="2053" max="2053" width="5.3984375" style="9" customWidth="1"/>
    <col min="2054" max="2054" width="10" style="9" customWidth="1"/>
    <col min="2055" max="2055" width="3.09765625" style="9" customWidth="1"/>
    <col min="2056" max="2056" width="3.69921875" style="9" customWidth="1"/>
    <col min="2057" max="2057" width="3.3984375" style="9" customWidth="1"/>
    <col min="2058" max="2058" width="6.8984375" style="9" customWidth="1"/>
    <col min="2059" max="2059" width="7.09765625" style="9" customWidth="1"/>
    <col min="2060" max="2060" width="6.09765625" style="9" customWidth="1"/>
    <col min="2061" max="2061" width="7" style="9" customWidth="1"/>
    <col min="2062" max="2062" width="7.59765625" style="9" customWidth="1"/>
    <col min="2063" max="2063" width="3.19921875" style="9" customWidth="1"/>
    <col min="2064" max="2064" width="7.19921875" style="9" customWidth="1"/>
    <col min="2065" max="2065" width="11.59765625" style="9" customWidth="1"/>
    <col min="2066" max="2067" width="11.19921875" style="9" customWidth="1"/>
    <col min="2068" max="2068" width="8.09765625" style="9" customWidth="1"/>
    <col min="2069" max="2069" width="5.8984375" style="9" customWidth="1"/>
    <col min="2070" max="2070" width="5" style="9" customWidth="1"/>
    <col min="2071" max="2071" width="8.3984375" style="9" customWidth="1"/>
    <col min="2072" max="2072" width="8.59765625" style="9" customWidth="1"/>
    <col min="2073" max="2073" width="6.3984375" style="9" customWidth="1"/>
    <col min="2074" max="2304" width="9" style="9"/>
    <col min="2305" max="2305" width="3.3984375" style="9" customWidth="1"/>
    <col min="2306" max="2306" width="5.3984375" style="9" customWidth="1"/>
    <col min="2307" max="2307" width="5.59765625" style="9" customWidth="1"/>
    <col min="2308" max="2308" width="6" style="9" customWidth="1"/>
    <col min="2309" max="2309" width="5.3984375" style="9" customWidth="1"/>
    <col min="2310" max="2310" width="10" style="9" customWidth="1"/>
    <col min="2311" max="2311" width="3.09765625" style="9" customWidth="1"/>
    <col min="2312" max="2312" width="3.69921875" style="9" customWidth="1"/>
    <col min="2313" max="2313" width="3.3984375" style="9" customWidth="1"/>
    <col min="2314" max="2314" width="6.8984375" style="9" customWidth="1"/>
    <col min="2315" max="2315" width="7.09765625" style="9" customWidth="1"/>
    <col min="2316" max="2316" width="6.09765625" style="9" customWidth="1"/>
    <col min="2317" max="2317" width="7" style="9" customWidth="1"/>
    <col min="2318" max="2318" width="7.59765625" style="9" customWidth="1"/>
    <col min="2319" max="2319" width="3.19921875" style="9" customWidth="1"/>
    <col min="2320" max="2320" width="7.19921875" style="9" customWidth="1"/>
    <col min="2321" max="2321" width="11.59765625" style="9" customWidth="1"/>
    <col min="2322" max="2323" width="11.19921875" style="9" customWidth="1"/>
    <col min="2324" max="2324" width="8.09765625" style="9" customWidth="1"/>
    <col min="2325" max="2325" width="5.8984375" style="9" customWidth="1"/>
    <col min="2326" max="2326" width="5" style="9" customWidth="1"/>
    <col min="2327" max="2327" width="8.3984375" style="9" customWidth="1"/>
    <col min="2328" max="2328" width="8.59765625" style="9" customWidth="1"/>
    <col min="2329" max="2329" width="6.3984375" style="9" customWidth="1"/>
    <col min="2330" max="2560" width="9" style="9"/>
    <col min="2561" max="2561" width="3.3984375" style="9" customWidth="1"/>
    <col min="2562" max="2562" width="5.3984375" style="9" customWidth="1"/>
    <col min="2563" max="2563" width="5.59765625" style="9" customWidth="1"/>
    <col min="2564" max="2564" width="6" style="9" customWidth="1"/>
    <col min="2565" max="2565" width="5.3984375" style="9" customWidth="1"/>
    <col min="2566" max="2566" width="10" style="9" customWidth="1"/>
    <col min="2567" max="2567" width="3.09765625" style="9" customWidth="1"/>
    <col min="2568" max="2568" width="3.69921875" style="9" customWidth="1"/>
    <col min="2569" max="2569" width="3.3984375" style="9" customWidth="1"/>
    <col min="2570" max="2570" width="6.8984375" style="9" customWidth="1"/>
    <col min="2571" max="2571" width="7.09765625" style="9" customWidth="1"/>
    <col min="2572" max="2572" width="6.09765625" style="9" customWidth="1"/>
    <col min="2573" max="2573" width="7" style="9" customWidth="1"/>
    <col min="2574" max="2574" width="7.59765625" style="9" customWidth="1"/>
    <col min="2575" max="2575" width="3.19921875" style="9" customWidth="1"/>
    <col min="2576" max="2576" width="7.19921875" style="9" customWidth="1"/>
    <col min="2577" max="2577" width="11.59765625" style="9" customWidth="1"/>
    <col min="2578" max="2579" width="11.19921875" style="9" customWidth="1"/>
    <col min="2580" max="2580" width="8.09765625" style="9" customWidth="1"/>
    <col min="2581" max="2581" width="5.8984375" style="9" customWidth="1"/>
    <col min="2582" max="2582" width="5" style="9" customWidth="1"/>
    <col min="2583" max="2583" width="8.3984375" style="9" customWidth="1"/>
    <col min="2584" max="2584" width="8.59765625" style="9" customWidth="1"/>
    <col min="2585" max="2585" width="6.3984375" style="9" customWidth="1"/>
    <col min="2586" max="2816" width="9" style="9"/>
    <col min="2817" max="2817" width="3.3984375" style="9" customWidth="1"/>
    <col min="2818" max="2818" width="5.3984375" style="9" customWidth="1"/>
    <col min="2819" max="2819" width="5.59765625" style="9" customWidth="1"/>
    <col min="2820" max="2820" width="6" style="9" customWidth="1"/>
    <col min="2821" max="2821" width="5.3984375" style="9" customWidth="1"/>
    <col min="2822" max="2822" width="10" style="9" customWidth="1"/>
    <col min="2823" max="2823" width="3.09765625" style="9" customWidth="1"/>
    <col min="2824" max="2824" width="3.69921875" style="9" customWidth="1"/>
    <col min="2825" max="2825" width="3.3984375" style="9" customWidth="1"/>
    <col min="2826" max="2826" width="6.8984375" style="9" customWidth="1"/>
    <col min="2827" max="2827" width="7.09765625" style="9" customWidth="1"/>
    <col min="2828" max="2828" width="6.09765625" style="9" customWidth="1"/>
    <col min="2829" max="2829" width="7" style="9" customWidth="1"/>
    <col min="2830" max="2830" width="7.59765625" style="9" customWidth="1"/>
    <col min="2831" max="2831" width="3.19921875" style="9" customWidth="1"/>
    <col min="2832" max="2832" width="7.19921875" style="9" customWidth="1"/>
    <col min="2833" max="2833" width="11.59765625" style="9" customWidth="1"/>
    <col min="2834" max="2835" width="11.19921875" style="9" customWidth="1"/>
    <col min="2836" max="2836" width="8.09765625" style="9" customWidth="1"/>
    <col min="2837" max="2837" width="5.8984375" style="9" customWidth="1"/>
    <col min="2838" max="2838" width="5" style="9" customWidth="1"/>
    <col min="2839" max="2839" width="8.3984375" style="9" customWidth="1"/>
    <col min="2840" max="2840" width="8.59765625" style="9" customWidth="1"/>
    <col min="2841" max="2841" width="6.3984375" style="9" customWidth="1"/>
    <col min="2842" max="3072" width="9" style="9"/>
    <col min="3073" max="3073" width="3.3984375" style="9" customWidth="1"/>
    <col min="3074" max="3074" width="5.3984375" style="9" customWidth="1"/>
    <col min="3075" max="3075" width="5.59765625" style="9" customWidth="1"/>
    <col min="3076" max="3076" width="6" style="9" customWidth="1"/>
    <col min="3077" max="3077" width="5.3984375" style="9" customWidth="1"/>
    <col min="3078" max="3078" width="10" style="9" customWidth="1"/>
    <col min="3079" max="3079" width="3.09765625" style="9" customWidth="1"/>
    <col min="3080" max="3080" width="3.69921875" style="9" customWidth="1"/>
    <col min="3081" max="3081" width="3.3984375" style="9" customWidth="1"/>
    <col min="3082" max="3082" width="6.8984375" style="9" customWidth="1"/>
    <col min="3083" max="3083" width="7.09765625" style="9" customWidth="1"/>
    <col min="3084" max="3084" width="6.09765625" style="9" customWidth="1"/>
    <col min="3085" max="3085" width="7" style="9" customWidth="1"/>
    <col min="3086" max="3086" width="7.59765625" style="9" customWidth="1"/>
    <col min="3087" max="3087" width="3.19921875" style="9" customWidth="1"/>
    <col min="3088" max="3088" width="7.19921875" style="9" customWidth="1"/>
    <col min="3089" max="3089" width="11.59765625" style="9" customWidth="1"/>
    <col min="3090" max="3091" width="11.19921875" style="9" customWidth="1"/>
    <col min="3092" max="3092" width="8.09765625" style="9" customWidth="1"/>
    <col min="3093" max="3093" width="5.8984375" style="9" customWidth="1"/>
    <col min="3094" max="3094" width="5" style="9" customWidth="1"/>
    <col min="3095" max="3095" width="8.3984375" style="9" customWidth="1"/>
    <col min="3096" max="3096" width="8.59765625" style="9" customWidth="1"/>
    <col min="3097" max="3097" width="6.3984375" style="9" customWidth="1"/>
    <col min="3098" max="3328" width="9" style="9"/>
    <col min="3329" max="3329" width="3.3984375" style="9" customWidth="1"/>
    <col min="3330" max="3330" width="5.3984375" style="9" customWidth="1"/>
    <col min="3331" max="3331" width="5.59765625" style="9" customWidth="1"/>
    <col min="3332" max="3332" width="6" style="9" customWidth="1"/>
    <col min="3333" max="3333" width="5.3984375" style="9" customWidth="1"/>
    <col min="3334" max="3334" width="10" style="9" customWidth="1"/>
    <col min="3335" max="3335" width="3.09765625" style="9" customWidth="1"/>
    <col min="3336" max="3336" width="3.69921875" style="9" customWidth="1"/>
    <col min="3337" max="3337" width="3.3984375" style="9" customWidth="1"/>
    <col min="3338" max="3338" width="6.8984375" style="9" customWidth="1"/>
    <col min="3339" max="3339" width="7.09765625" style="9" customWidth="1"/>
    <col min="3340" max="3340" width="6.09765625" style="9" customWidth="1"/>
    <col min="3341" max="3341" width="7" style="9" customWidth="1"/>
    <col min="3342" max="3342" width="7.59765625" style="9" customWidth="1"/>
    <col min="3343" max="3343" width="3.19921875" style="9" customWidth="1"/>
    <col min="3344" max="3344" width="7.19921875" style="9" customWidth="1"/>
    <col min="3345" max="3345" width="11.59765625" style="9" customWidth="1"/>
    <col min="3346" max="3347" width="11.19921875" style="9" customWidth="1"/>
    <col min="3348" max="3348" width="8.09765625" style="9" customWidth="1"/>
    <col min="3349" max="3349" width="5.8984375" style="9" customWidth="1"/>
    <col min="3350" max="3350" width="5" style="9" customWidth="1"/>
    <col min="3351" max="3351" width="8.3984375" style="9" customWidth="1"/>
    <col min="3352" max="3352" width="8.59765625" style="9" customWidth="1"/>
    <col min="3353" max="3353" width="6.3984375" style="9" customWidth="1"/>
    <col min="3354" max="3584" width="9" style="9"/>
    <col min="3585" max="3585" width="3.3984375" style="9" customWidth="1"/>
    <col min="3586" max="3586" width="5.3984375" style="9" customWidth="1"/>
    <col min="3587" max="3587" width="5.59765625" style="9" customWidth="1"/>
    <col min="3588" max="3588" width="6" style="9" customWidth="1"/>
    <col min="3589" max="3589" width="5.3984375" style="9" customWidth="1"/>
    <col min="3590" max="3590" width="10" style="9" customWidth="1"/>
    <col min="3591" max="3591" width="3.09765625" style="9" customWidth="1"/>
    <col min="3592" max="3592" width="3.69921875" style="9" customWidth="1"/>
    <col min="3593" max="3593" width="3.3984375" style="9" customWidth="1"/>
    <col min="3594" max="3594" width="6.8984375" style="9" customWidth="1"/>
    <col min="3595" max="3595" width="7.09765625" style="9" customWidth="1"/>
    <col min="3596" max="3596" width="6.09765625" style="9" customWidth="1"/>
    <col min="3597" max="3597" width="7" style="9" customWidth="1"/>
    <col min="3598" max="3598" width="7.59765625" style="9" customWidth="1"/>
    <col min="3599" max="3599" width="3.19921875" style="9" customWidth="1"/>
    <col min="3600" max="3600" width="7.19921875" style="9" customWidth="1"/>
    <col min="3601" max="3601" width="11.59765625" style="9" customWidth="1"/>
    <col min="3602" max="3603" width="11.19921875" style="9" customWidth="1"/>
    <col min="3604" max="3604" width="8.09765625" style="9" customWidth="1"/>
    <col min="3605" max="3605" width="5.8984375" style="9" customWidth="1"/>
    <col min="3606" max="3606" width="5" style="9" customWidth="1"/>
    <col min="3607" max="3607" width="8.3984375" style="9" customWidth="1"/>
    <col min="3608" max="3608" width="8.59765625" style="9" customWidth="1"/>
    <col min="3609" max="3609" width="6.3984375" style="9" customWidth="1"/>
    <col min="3610" max="3840" width="9" style="9"/>
    <col min="3841" max="3841" width="3.3984375" style="9" customWidth="1"/>
    <col min="3842" max="3842" width="5.3984375" style="9" customWidth="1"/>
    <col min="3843" max="3843" width="5.59765625" style="9" customWidth="1"/>
    <col min="3844" max="3844" width="6" style="9" customWidth="1"/>
    <col min="3845" max="3845" width="5.3984375" style="9" customWidth="1"/>
    <col min="3846" max="3846" width="10" style="9" customWidth="1"/>
    <col min="3847" max="3847" width="3.09765625" style="9" customWidth="1"/>
    <col min="3848" max="3848" width="3.69921875" style="9" customWidth="1"/>
    <col min="3849" max="3849" width="3.3984375" style="9" customWidth="1"/>
    <col min="3850" max="3850" width="6.8984375" style="9" customWidth="1"/>
    <col min="3851" max="3851" width="7.09765625" style="9" customWidth="1"/>
    <col min="3852" max="3852" width="6.09765625" style="9" customWidth="1"/>
    <col min="3853" max="3853" width="7" style="9" customWidth="1"/>
    <col min="3854" max="3854" width="7.59765625" style="9" customWidth="1"/>
    <col min="3855" max="3855" width="3.19921875" style="9" customWidth="1"/>
    <col min="3856" max="3856" width="7.19921875" style="9" customWidth="1"/>
    <col min="3857" max="3857" width="11.59765625" style="9" customWidth="1"/>
    <col min="3858" max="3859" width="11.19921875" style="9" customWidth="1"/>
    <col min="3860" max="3860" width="8.09765625" style="9" customWidth="1"/>
    <col min="3861" max="3861" width="5.8984375" style="9" customWidth="1"/>
    <col min="3862" max="3862" width="5" style="9" customWidth="1"/>
    <col min="3863" max="3863" width="8.3984375" style="9" customWidth="1"/>
    <col min="3864" max="3864" width="8.59765625" style="9" customWidth="1"/>
    <col min="3865" max="3865" width="6.3984375" style="9" customWidth="1"/>
    <col min="3866" max="4096" width="9" style="9"/>
    <col min="4097" max="4097" width="3.3984375" style="9" customWidth="1"/>
    <col min="4098" max="4098" width="5.3984375" style="9" customWidth="1"/>
    <col min="4099" max="4099" width="5.59765625" style="9" customWidth="1"/>
    <col min="4100" max="4100" width="6" style="9" customWidth="1"/>
    <col min="4101" max="4101" width="5.3984375" style="9" customWidth="1"/>
    <col min="4102" max="4102" width="10" style="9" customWidth="1"/>
    <col min="4103" max="4103" width="3.09765625" style="9" customWidth="1"/>
    <col min="4104" max="4104" width="3.69921875" style="9" customWidth="1"/>
    <col min="4105" max="4105" width="3.3984375" style="9" customWidth="1"/>
    <col min="4106" max="4106" width="6.8984375" style="9" customWidth="1"/>
    <col min="4107" max="4107" width="7.09765625" style="9" customWidth="1"/>
    <col min="4108" max="4108" width="6.09765625" style="9" customWidth="1"/>
    <col min="4109" max="4109" width="7" style="9" customWidth="1"/>
    <col min="4110" max="4110" width="7.59765625" style="9" customWidth="1"/>
    <col min="4111" max="4111" width="3.19921875" style="9" customWidth="1"/>
    <col min="4112" max="4112" width="7.19921875" style="9" customWidth="1"/>
    <col min="4113" max="4113" width="11.59765625" style="9" customWidth="1"/>
    <col min="4114" max="4115" width="11.19921875" style="9" customWidth="1"/>
    <col min="4116" max="4116" width="8.09765625" style="9" customWidth="1"/>
    <col min="4117" max="4117" width="5.8984375" style="9" customWidth="1"/>
    <col min="4118" max="4118" width="5" style="9" customWidth="1"/>
    <col min="4119" max="4119" width="8.3984375" style="9" customWidth="1"/>
    <col min="4120" max="4120" width="8.59765625" style="9" customWidth="1"/>
    <col min="4121" max="4121" width="6.3984375" style="9" customWidth="1"/>
    <col min="4122" max="4352" width="9" style="9"/>
    <col min="4353" max="4353" width="3.3984375" style="9" customWidth="1"/>
    <col min="4354" max="4354" width="5.3984375" style="9" customWidth="1"/>
    <col min="4355" max="4355" width="5.59765625" style="9" customWidth="1"/>
    <col min="4356" max="4356" width="6" style="9" customWidth="1"/>
    <col min="4357" max="4357" width="5.3984375" style="9" customWidth="1"/>
    <col min="4358" max="4358" width="10" style="9" customWidth="1"/>
    <col min="4359" max="4359" width="3.09765625" style="9" customWidth="1"/>
    <col min="4360" max="4360" width="3.69921875" style="9" customWidth="1"/>
    <col min="4361" max="4361" width="3.3984375" style="9" customWidth="1"/>
    <col min="4362" max="4362" width="6.8984375" style="9" customWidth="1"/>
    <col min="4363" max="4363" width="7.09765625" style="9" customWidth="1"/>
    <col min="4364" max="4364" width="6.09765625" style="9" customWidth="1"/>
    <col min="4365" max="4365" width="7" style="9" customWidth="1"/>
    <col min="4366" max="4366" width="7.59765625" style="9" customWidth="1"/>
    <col min="4367" max="4367" width="3.19921875" style="9" customWidth="1"/>
    <col min="4368" max="4368" width="7.19921875" style="9" customWidth="1"/>
    <col min="4369" max="4369" width="11.59765625" style="9" customWidth="1"/>
    <col min="4370" max="4371" width="11.19921875" style="9" customWidth="1"/>
    <col min="4372" max="4372" width="8.09765625" style="9" customWidth="1"/>
    <col min="4373" max="4373" width="5.8984375" style="9" customWidth="1"/>
    <col min="4374" max="4374" width="5" style="9" customWidth="1"/>
    <col min="4375" max="4375" width="8.3984375" style="9" customWidth="1"/>
    <col min="4376" max="4376" width="8.59765625" style="9" customWidth="1"/>
    <col min="4377" max="4377" width="6.3984375" style="9" customWidth="1"/>
    <col min="4378" max="4608" width="9" style="9"/>
    <col min="4609" max="4609" width="3.3984375" style="9" customWidth="1"/>
    <col min="4610" max="4610" width="5.3984375" style="9" customWidth="1"/>
    <col min="4611" max="4611" width="5.59765625" style="9" customWidth="1"/>
    <col min="4612" max="4612" width="6" style="9" customWidth="1"/>
    <col min="4613" max="4613" width="5.3984375" style="9" customWidth="1"/>
    <col min="4614" max="4614" width="10" style="9" customWidth="1"/>
    <col min="4615" max="4615" width="3.09765625" style="9" customWidth="1"/>
    <col min="4616" max="4616" width="3.69921875" style="9" customWidth="1"/>
    <col min="4617" max="4617" width="3.3984375" style="9" customWidth="1"/>
    <col min="4618" max="4618" width="6.8984375" style="9" customWidth="1"/>
    <col min="4619" max="4619" width="7.09765625" style="9" customWidth="1"/>
    <col min="4620" max="4620" width="6.09765625" style="9" customWidth="1"/>
    <col min="4621" max="4621" width="7" style="9" customWidth="1"/>
    <col min="4622" max="4622" width="7.59765625" style="9" customWidth="1"/>
    <col min="4623" max="4623" width="3.19921875" style="9" customWidth="1"/>
    <col min="4624" max="4624" width="7.19921875" style="9" customWidth="1"/>
    <col min="4625" max="4625" width="11.59765625" style="9" customWidth="1"/>
    <col min="4626" max="4627" width="11.19921875" style="9" customWidth="1"/>
    <col min="4628" max="4628" width="8.09765625" style="9" customWidth="1"/>
    <col min="4629" max="4629" width="5.8984375" style="9" customWidth="1"/>
    <col min="4630" max="4630" width="5" style="9" customWidth="1"/>
    <col min="4631" max="4631" width="8.3984375" style="9" customWidth="1"/>
    <col min="4632" max="4632" width="8.59765625" style="9" customWidth="1"/>
    <col min="4633" max="4633" width="6.3984375" style="9" customWidth="1"/>
    <col min="4634" max="4864" width="9" style="9"/>
    <col min="4865" max="4865" width="3.3984375" style="9" customWidth="1"/>
    <col min="4866" max="4866" width="5.3984375" style="9" customWidth="1"/>
    <col min="4867" max="4867" width="5.59765625" style="9" customWidth="1"/>
    <col min="4868" max="4868" width="6" style="9" customWidth="1"/>
    <col min="4869" max="4869" width="5.3984375" style="9" customWidth="1"/>
    <col min="4870" max="4870" width="10" style="9" customWidth="1"/>
    <col min="4871" max="4871" width="3.09765625" style="9" customWidth="1"/>
    <col min="4872" max="4872" width="3.69921875" style="9" customWidth="1"/>
    <col min="4873" max="4873" width="3.3984375" style="9" customWidth="1"/>
    <col min="4874" max="4874" width="6.8984375" style="9" customWidth="1"/>
    <col min="4875" max="4875" width="7.09765625" style="9" customWidth="1"/>
    <col min="4876" max="4876" width="6.09765625" style="9" customWidth="1"/>
    <col min="4877" max="4877" width="7" style="9" customWidth="1"/>
    <col min="4878" max="4878" width="7.59765625" style="9" customWidth="1"/>
    <col min="4879" max="4879" width="3.19921875" style="9" customWidth="1"/>
    <col min="4880" max="4880" width="7.19921875" style="9" customWidth="1"/>
    <col min="4881" max="4881" width="11.59765625" style="9" customWidth="1"/>
    <col min="4882" max="4883" width="11.19921875" style="9" customWidth="1"/>
    <col min="4884" max="4884" width="8.09765625" style="9" customWidth="1"/>
    <col min="4885" max="4885" width="5.8984375" style="9" customWidth="1"/>
    <col min="4886" max="4886" width="5" style="9" customWidth="1"/>
    <col min="4887" max="4887" width="8.3984375" style="9" customWidth="1"/>
    <col min="4888" max="4888" width="8.59765625" style="9" customWidth="1"/>
    <col min="4889" max="4889" width="6.3984375" style="9" customWidth="1"/>
    <col min="4890" max="5120" width="9" style="9"/>
    <col min="5121" max="5121" width="3.3984375" style="9" customWidth="1"/>
    <col min="5122" max="5122" width="5.3984375" style="9" customWidth="1"/>
    <col min="5123" max="5123" width="5.59765625" style="9" customWidth="1"/>
    <col min="5124" max="5124" width="6" style="9" customWidth="1"/>
    <col min="5125" max="5125" width="5.3984375" style="9" customWidth="1"/>
    <col min="5126" max="5126" width="10" style="9" customWidth="1"/>
    <col min="5127" max="5127" width="3.09765625" style="9" customWidth="1"/>
    <col min="5128" max="5128" width="3.69921875" style="9" customWidth="1"/>
    <col min="5129" max="5129" width="3.3984375" style="9" customWidth="1"/>
    <col min="5130" max="5130" width="6.8984375" style="9" customWidth="1"/>
    <col min="5131" max="5131" width="7.09765625" style="9" customWidth="1"/>
    <col min="5132" max="5132" width="6.09765625" style="9" customWidth="1"/>
    <col min="5133" max="5133" width="7" style="9" customWidth="1"/>
    <col min="5134" max="5134" width="7.59765625" style="9" customWidth="1"/>
    <col min="5135" max="5135" width="3.19921875" style="9" customWidth="1"/>
    <col min="5136" max="5136" width="7.19921875" style="9" customWidth="1"/>
    <col min="5137" max="5137" width="11.59765625" style="9" customWidth="1"/>
    <col min="5138" max="5139" width="11.19921875" style="9" customWidth="1"/>
    <col min="5140" max="5140" width="8.09765625" style="9" customWidth="1"/>
    <col min="5141" max="5141" width="5.8984375" style="9" customWidth="1"/>
    <col min="5142" max="5142" width="5" style="9" customWidth="1"/>
    <col min="5143" max="5143" width="8.3984375" style="9" customWidth="1"/>
    <col min="5144" max="5144" width="8.59765625" style="9" customWidth="1"/>
    <col min="5145" max="5145" width="6.3984375" style="9" customWidth="1"/>
    <col min="5146" max="5376" width="9" style="9"/>
    <col min="5377" max="5377" width="3.3984375" style="9" customWidth="1"/>
    <col min="5378" max="5378" width="5.3984375" style="9" customWidth="1"/>
    <col min="5379" max="5379" width="5.59765625" style="9" customWidth="1"/>
    <col min="5380" max="5380" width="6" style="9" customWidth="1"/>
    <col min="5381" max="5381" width="5.3984375" style="9" customWidth="1"/>
    <col min="5382" max="5382" width="10" style="9" customWidth="1"/>
    <col min="5383" max="5383" width="3.09765625" style="9" customWidth="1"/>
    <col min="5384" max="5384" width="3.69921875" style="9" customWidth="1"/>
    <col min="5385" max="5385" width="3.3984375" style="9" customWidth="1"/>
    <col min="5386" max="5386" width="6.8984375" style="9" customWidth="1"/>
    <col min="5387" max="5387" width="7.09765625" style="9" customWidth="1"/>
    <col min="5388" max="5388" width="6.09765625" style="9" customWidth="1"/>
    <col min="5389" max="5389" width="7" style="9" customWidth="1"/>
    <col min="5390" max="5390" width="7.59765625" style="9" customWidth="1"/>
    <col min="5391" max="5391" width="3.19921875" style="9" customWidth="1"/>
    <col min="5392" max="5392" width="7.19921875" style="9" customWidth="1"/>
    <col min="5393" max="5393" width="11.59765625" style="9" customWidth="1"/>
    <col min="5394" max="5395" width="11.19921875" style="9" customWidth="1"/>
    <col min="5396" max="5396" width="8.09765625" style="9" customWidth="1"/>
    <col min="5397" max="5397" width="5.8984375" style="9" customWidth="1"/>
    <col min="5398" max="5398" width="5" style="9" customWidth="1"/>
    <col min="5399" max="5399" width="8.3984375" style="9" customWidth="1"/>
    <col min="5400" max="5400" width="8.59765625" style="9" customWidth="1"/>
    <col min="5401" max="5401" width="6.3984375" style="9" customWidth="1"/>
    <col min="5402" max="5632" width="9" style="9"/>
    <col min="5633" max="5633" width="3.3984375" style="9" customWidth="1"/>
    <col min="5634" max="5634" width="5.3984375" style="9" customWidth="1"/>
    <col min="5635" max="5635" width="5.59765625" style="9" customWidth="1"/>
    <col min="5636" max="5636" width="6" style="9" customWidth="1"/>
    <col min="5637" max="5637" width="5.3984375" style="9" customWidth="1"/>
    <col min="5638" max="5638" width="10" style="9" customWidth="1"/>
    <col min="5639" max="5639" width="3.09765625" style="9" customWidth="1"/>
    <col min="5640" max="5640" width="3.69921875" style="9" customWidth="1"/>
    <col min="5641" max="5641" width="3.3984375" style="9" customWidth="1"/>
    <col min="5642" max="5642" width="6.8984375" style="9" customWidth="1"/>
    <col min="5643" max="5643" width="7.09765625" style="9" customWidth="1"/>
    <col min="5644" max="5644" width="6.09765625" style="9" customWidth="1"/>
    <col min="5645" max="5645" width="7" style="9" customWidth="1"/>
    <col min="5646" max="5646" width="7.59765625" style="9" customWidth="1"/>
    <col min="5647" max="5647" width="3.19921875" style="9" customWidth="1"/>
    <col min="5648" max="5648" width="7.19921875" style="9" customWidth="1"/>
    <col min="5649" max="5649" width="11.59765625" style="9" customWidth="1"/>
    <col min="5650" max="5651" width="11.19921875" style="9" customWidth="1"/>
    <col min="5652" max="5652" width="8.09765625" style="9" customWidth="1"/>
    <col min="5653" max="5653" width="5.8984375" style="9" customWidth="1"/>
    <col min="5654" max="5654" width="5" style="9" customWidth="1"/>
    <col min="5655" max="5655" width="8.3984375" style="9" customWidth="1"/>
    <col min="5656" max="5656" width="8.59765625" style="9" customWidth="1"/>
    <col min="5657" max="5657" width="6.3984375" style="9" customWidth="1"/>
    <col min="5658" max="5888" width="9" style="9"/>
    <col min="5889" max="5889" width="3.3984375" style="9" customWidth="1"/>
    <col min="5890" max="5890" width="5.3984375" style="9" customWidth="1"/>
    <col min="5891" max="5891" width="5.59765625" style="9" customWidth="1"/>
    <col min="5892" max="5892" width="6" style="9" customWidth="1"/>
    <col min="5893" max="5893" width="5.3984375" style="9" customWidth="1"/>
    <col min="5894" max="5894" width="10" style="9" customWidth="1"/>
    <col min="5895" max="5895" width="3.09765625" style="9" customWidth="1"/>
    <col min="5896" max="5896" width="3.69921875" style="9" customWidth="1"/>
    <col min="5897" max="5897" width="3.3984375" style="9" customWidth="1"/>
    <col min="5898" max="5898" width="6.8984375" style="9" customWidth="1"/>
    <col min="5899" max="5899" width="7.09765625" style="9" customWidth="1"/>
    <col min="5900" max="5900" width="6.09765625" style="9" customWidth="1"/>
    <col min="5901" max="5901" width="7" style="9" customWidth="1"/>
    <col min="5902" max="5902" width="7.59765625" style="9" customWidth="1"/>
    <col min="5903" max="5903" width="3.19921875" style="9" customWidth="1"/>
    <col min="5904" max="5904" width="7.19921875" style="9" customWidth="1"/>
    <col min="5905" max="5905" width="11.59765625" style="9" customWidth="1"/>
    <col min="5906" max="5907" width="11.19921875" style="9" customWidth="1"/>
    <col min="5908" max="5908" width="8.09765625" style="9" customWidth="1"/>
    <col min="5909" max="5909" width="5.8984375" style="9" customWidth="1"/>
    <col min="5910" max="5910" width="5" style="9" customWidth="1"/>
    <col min="5911" max="5911" width="8.3984375" style="9" customWidth="1"/>
    <col min="5912" max="5912" width="8.59765625" style="9" customWidth="1"/>
    <col min="5913" max="5913" width="6.3984375" style="9" customWidth="1"/>
    <col min="5914" max="6144" width="9" style="9"/>
    <col min="6145" max="6145" width="3.3984375" style="9" customWidth="1"/>
    <col min="6146" max="6146" width="5.3984375" style="9" customWidth="1"/>
    <col min="6147" max="6147" width="5.59765625" style="9" customWidth="1"/>
    <col min="6148" max="6148" width="6" style="9" customWidth="1"/>
    <col min="6149" max="6149" width="5.3984375" style="9" customWidth="1"/>
    <col min="6150" max="6150" width="10" style="9" customWidth="1"/>
    <col min="6151" max="6151" width="3.09765625" style="9" customWidth="1"/>
    <col min="6152" max="6152" width="3.69921875" style="9" customWidth="1"/>
    <col min="6153" max="6153" width="3.3984375" style="9" customWidth="1"/>
    <col min="6154" max="6154" width="6.8984375" style="9" customWidth="1"/>
    <col min="6155" max="6155" width="7.09765625" style="9" customWidth="1"/>
    <col min="6156" max="6156" width="6.09765625" style="9" customWidth="1"/>
    <col min="6157" max="6157" width="7" style="9" customWidth="1"/>
    <col min="6158" max="6158" width="7.59765625" style="9" customWidth="1"/>
    <col min="6159" max="6159" width="3.19921875" style="9" customWidth="1"/>
    <col min="6160" max="6160" width="7.19921875" style="9" customWidth="1"/>
    <col min="6161" max="6161" width="11.59765625" style="9" customWidth="1"/>
    <col min="6162" max="6163" width="11.19921875" style="9" customWidth="1"/>
    <col min="6164" max="6164" width="8.09765625" style="9" customWidth="1"/>
    <col min="6165" max="6165" width="5.8984375" style="9" customWidth="1"/>
    <col min="6166" max="6166" width="5" style="9" customWidth="1"/>
    <col min="6167" max="6167" width="8.3984375" style="9" customWidth="1"/>
    <col min="6168" max="6168" width="8.59765625" style="9" customWidth="1"/>
    <col min="6169" max="6169" width="6.3984375" style="9" customWidth="1"/>
    <col min="6170" max="6400" width="9" style="9"/>
    <col min="6401" max="6401" width="3.3984375" style="9" customWidth="1"/>
    <col min="6402" max="6402" width="5.3984375" style="9" customWidth="1"/>
    <col min="6403" max="6403" width="5.59765625" style="9" customWidth="1"/>
    <col min="6404" max="6404" width="6" style="9" customWidth="1"/>
    <col min="6405" max="6405" width="5.3984375" style="9" customWidth="1"/>
    <col min="6406" max="6406" width="10" style="9" customWidth="1"/>
    <col min="6407" max="6407" width="3.09765625" style="9" customWidth="1"/>
    <col min="6408" max="6408" width="3.69921875" style="9" customWidth="1"/>
    <col min="6409" max="6409" width="3.3984375" style="9" customWidth="1"/>
    <col min="6410" max="6410" width="6.8984375" style="9" customWidth="1"/>
    <col min="6411" max="6411" width="7.09765625" style="9" customWidth="1"/>
    <col min="6412" max="6412" width="6.09765625" style="9" customWidth="1"/>
    <col min="6413" max="6413" width="7" style="9" customWidth="1"/>
    <col min="6414" max="6414" width="7.59765625" style="9" customWidth="1"/>
    <col min="6415" max="6415" width="3.19921875" style="9" customWidth="1"/>
    <col min="6416" max="6416" width="7.19921875" style="9" customWidth="1"/>
    <col min="6417" max="6417" width="11.59765625" style="9" customWidth="1"/>
    <col min="6418" max="6419" width="11.19921875" style="9" customWidth="1"/>
    <col min="6420" max="6420" width="8.09765625" style="9" customWidth="1"/>
    <col min="6421" max="6421" width="5.8984375" style="9" customWidth="1"/>
    <col min="6422" max="6422" width="5" style="9" customWidth="1"/>
    <col min="6423" max="6423" width="8.3984375" style="9" customWidth="1"/>
    <col min="6424" max="6424" width="8.59765625" style="9" customWidth="1"/>
    <col min="6425" max="6425" width="6.3984375" style="9" customWidth="1"/>
    <col min="6426" max="6656" width="9" style="9"/>
    <col min="6657" max="6657" width="3.3984375" style="9" customWidth="1"/>
    <col min="6658" max="6658" width="5.3984375" style="9" customWidth="1"/>
    <col min="6659" max="6659" width="5.59765625" style="9" customWidth="1"/>
    <col min="6660" max="6660" width="6" style="9" customWidth="1"/>
    <col min="6661" max="6661" width="5.3984375" style="9" customWidth="1"/>
    <col min="6662" max="6662" width="10" style="9" customWidth="1"/>
    <col min="6663" max="6663" width="3.09765625" style="9" customWidth="1"/>
    <col min="6664" max="6664" width="3.69921875" style="9" customWidth="1"/>
    <col min="6665" max="6665" width="3.3984375" style="9" customWidth="1"/>
    <col min="6666" max="6666" width="6.8984375" style="9" customWidth="1"/>
    <col min="6667" max="6667" width="7.09765625" style="9" customWidth="1"/>
    <col min="6668" max="6668" width="6.09765625" style="9" customWidth="1"/>
    <col min="6669" max="6669" width="7" style="9" customWidth="1"/>
    <col min="6670" max="6670" width="7.59765625" style="9" customWidth="1"/>
    <col min="6671" max="6671" width="3.19921875" style="9" customWidth="1"/>
    <col min="6672" max="6672" width="7.19921875" style="9" customWidth="1"/>
    <col min="6673" max="6673" width="11.59765625" style="9" customWidth="1"/>
    <col min="6674" max="6675" width="11.19921875" style="9" customWidth="1"/>
    <col min="6676" max="6676" width="8.09765625" style="9" customWidth="1"/>
    <col min="6677" max="6677" width="5.8984375" style="9" customWidth="1"/>
    <col min="6678" max="6678" width="5" style="9" customWidth="1"/>
    <col min="6679" max="6679" width="8.3984375" style="9" customWidth="1"/>
    <col min="6680" max="6680" width="8.59765625" style="9" customWidth="1"/>
    <col min="6681" max="6681" width="6.3984375" style="9" customWidth="1"/>
    <col min="6682" max="6912" width="9" style="9"/>
    <col min="6913" max="6913" width="3.3984375" style="9" customWidth="1"/>
    <col min="6914" max="6914" width="5.3984375" style="9" customWidth="1"/>
    <col min="6915" max="6915" width="5.59765625" style="9" customWidth="1"/>
    <col min="6916" max="6916" width="6" style="9" customWidth="1"/>
    <col min="6917" max="6917" width="5.3984375" style="9" customWidth="1"/>
    <col min="6918" max="6918" width="10" style="9" customWidth="1"/>
    <col min="6919" max="6919" width="3.09765625" style="9" customWidth="1"/>
    <col min="6920" max="6920" width="3.69921875" style="9" customWidth="1"/>
    <col min="6921" max="6921" width="3.3984375" style="9" customWidth="1"/>
    <col min="6922" max="6922" width="6.8984375" style="9" customWidth="1"/>
    <col min="6923" max="6923" width="7.09765625" style="9" customWidth="1"/>
    <col min="6924" max="6924" width="6.09765625" style="9" customWidth="1"/>
    <col min="6925" max="6925" width="7" style="9" customWidth="1"/>
    <col min="6926" max="6926" width="7.59765625" style="9" customWidth="1"/>
    <col min="6927" max="6927" width="3.19921875" style="9" customWidth="1"/>
    <col min="6928" max="6928" width="7.19921875" style="9" customWidth="1"/>
    <col min="6929" max="6929" width="11.59765625" style="9" customWidth="1"/>
    <col min="6930" max="6931" width="11.19921875" style="9" customWidth="1"/>
    <col min="6932" max="6932" width="8.09765625" style="9" customWidth="1"/>
    <col min="6933" max="6933" width="5.8984375" style="9" customWidth="1"/>
    <col min="6934" max="6934" width="5" style="9" customWidth="1"/>
    <col min="6935" max="6935" width="8.3984375" style="9" customWidth="1"/>
    <col min="6936" max="6936" width="8.59765625" style="9" customWidth="1"/>
    <col min="6937" max="6937" width="6.3984375" style="9" customWidth="1"/>
    <col min="6938" max="7168" width="9" style="9"/>
    <col min="7169" max="7169" width="3.3984375" style="9" customWidth="1"/>
    <col min="7170" max="7170" width="5.3984375" style="9" customWidth="1"/>
    <col min="7171" max="7171" width="5.59765625" style="9" customWidth="1"/>
    <col min="7172" max="7172" width="6" style="9" customWidth="1"/>
    <col min="7173" max="7173" width="5.3984375" style="9" customWidth="1"/>
    <col min="7174" max="7174" width="10" style="9" customWidth="1"/>
    <col min="7175" max="7175" width="3.09765625" style="9" customWidth="1"/>
    <col min="7176" max="7176" width="3.69921875" style="9" customWidth="1"/>
    <col min="7177" max="7177" width="3.3984375" style="9" customWidth="1"/>
    <col min="7178" max="7178" width="6.8984375" style="9" customWidth="1"/>
    <col min="7179" max="7179" width="7.09765625" style="9" customWidth="1"/>
    <col min="7180" max="7180" width="6.09765625" style="9" customWidth="1"/>
    <col min="7181" max="7181" width="7" style="9" customWidth="1"/>
    <col min="7182" max="7182" width="7.59765625" style="9" customWidth="1"/>
    <col min="7183" max="7183" width="3.19921875" style="9" customWidth="1"/>
    <col min="7184" max="7184" width="7.19921875" style="9" customWidth="1"/>
    <col min="7185" max="7185" width="11.59765625" style="9" customWidth="1"/>
    <col min="7186" max="7187" width="11.19921875" style="9" customWidth="1"/>
    <col min="7188" max="7188" width="8.09765625" style="9" customWidth="1"/>
    <col min="7189" max="7189" width="5.8984375" style="9" customWidth="1"/>
    <col min="7190" max="7190" width="5" style="9" customWidth="1"/>
    <col min="7191" max="7191" width="8.3984375" style="9" customWidth="1"/>
    <col min="7192" max="7192" width="8.59765625" style="9" customWidth="1"/>
    <col min="7193" max="7193" width="6.3984375" style="9" customWidth="1"/>
    <col min="7194" max="7424" width="9" style="9"/>
    <col min="7425" max="7425" width="3.3984375" style="9" customWidth="1"/>
    <col min="7426" max="7426" width="5.3984375" style="9" customWidth="1"/>
    <col min="7427" max="7427" width="5.59765625" style="9" customWidth="1"/>
    <col min="7428" max="7428" width="6" style="9" customWidth="1"/>
    <col min="7429" max="7429" width="5.3984375" style="9" customWidth="1"/>
    <col min="7430" max="7430" width="10" style="9" customWidth="1"/>
    <col min="7431" max="7431" width="3.09765625" style="9" customWidth="1"/>
    <col min="7432" max="7432" width="3.69921875" style="9" customWidth="1"/>
    <col min="7433" max="7433" width="3.3984375" style="9" customWidth="1"/>
    <col min="7434" max="7434" width="6.8984375" style="9" customWidth="1"/>
    <col min="7435" max="7435" width="7.09765625" style="9" customWidth="1"/>
    <col min="7436" max="7436" width="6.09765625" style="9" customWidth="1"/>
    <col min="7437" max="7437" width="7" style="9" customWidth="1"/>
    <col min="7438" max="7438" width="7.59765625" style="9" customWidth="1"/>
    <col min="7439" max="7439" width="3.19921875" style="9" customWidth="1"/>
    <col min="7440" max="7440" width="7.19921875" style="9" customWidth="1"/>
    <col min="7441" max="7441" width="11.59765625" style="9" customWidth="1"/>
    <col min="7442" max="7443" width="11.19921875" style="9" customWidth="1"/>
    <col min="7444" max="7444" width="8.09765625" style="9" customWidth="1"/>
    <col min="7445" max="7445" width="5.8984375" style="9" customWidth="1"/>
    <col min="7446" max="7446" width="5" style="9" customWidth="1"/>
    <col min="7447" max="7447" width="8.3984375" style="9" customWidth="1"/>
    <col min="7448" max="7448" width="8.59765625" style="9" customWidth="1"/>
    <col min="7449" max="7449" width="6.3984375" style="9" customWidth="1"/>
    <col min="7450" max="7680" width="9" style="9"/>
    <col min="7681" max="7681" width="3.3984375" style="9" customWidth="1"/>
    <col min="7682" max="7682" width="5.3984375" style="9" customWidth="1"/>
    <col min="7683" max="7683" width="5.59765625" style="9" customWidth="1"/>
    <col min="7684" max="7684" width="6" style="9" customWidth="1"/>
    <col min="7685" max="7685" width="5.3984375" style="9" customWidth="1"/>
    <col min="7686" max="7686" width="10" style="9" customWidth="1"/>
    <col min="7687" max="7687" width="3.09765625" style="9" customWidth="1"/>
    <col min="7688" max="7688" width="3.69921875" style="9" customWidth="1"/>
    <col min="7689" max="7689" width="3.3984375" style="9" customWidth="1"/>
    <col min="7690" max="7690" width="6.8984375" style="9" customWidth="1"/>
    <col min="7691" max="7691" width="7.09765625" style="9" customWidth="1"/>
    <col min="7692" max="7692" width="6.09765625" style="9" customWidth="1"/>
    <col min="7693" max="7693" width="7" style="9" customWidth="1"/>
    <col min="7694" max="7694" width="7.59765625" style="9" customWidth="1"/>
    <col min="7695" max="7695" width="3.19921875" style="9" customWidth="1"/>
    <col min="7696" max="7696" width="7.19921875" style="9" customWidth="1"/>
    <col min="7697" max="7697" width="11.59765625" style="9" customWidth="1"/>
    <col min="7698" max="7699" width="11.19921875" style="9" customWidth="1"/>
    <col min="7700" max="7700" width="8.09765625" style="9" customWidth="1"/>
    <col min="7701" max="7701" width="5.8984375" style="9" customWidth="1"/>
    <col min="7702" max="7702" width="5" style="9" customWidth="1"/>
    <col min="7703" max="7703" width="8.3984375" style="9" customWidth="1"/>
    <col min="7704" max="7704" width="8.59765625" style="9" customWidth="1"/>
    <col min="7705" max="7705" width="6.3984375" style="9" customWidth="1"/>
    <col min="7706" max="7936" width="9" style="9"/>
    <col min="7937" max="7937" width="3.3984375" style="9" customWidth="1"/>
    <col min="7938" max="7938" width="5.3984375" style="9" customWidth="1"/>
    <col min="7939" max="7939" width="5.59765625" style="9" customWidth="1"/>
    <col min="7940" max="7940" width="6" style="9" customWidth="1"/>
    <col min="7941" max="7941" width="5.3984375" style="9" customWidth="1"/>
    <col min="7942" max="7942" width="10" style="9" customWidth="1"/>
    <col min="7943" max="7943" width="3.09765625" style="9" customWidth="1"/>
    <col min="7944" max="7944" width="3.69921875" style="9" customWidth="1"/>
    <col min="7945" max="7945" width="3.3984375" style="9" customWidth="1"/>
    <col min="7946" max="7946" width="6.8984375" style="9" customWidth="1"/>
    <col min="7947" max="7947" width="7.09765625" style="9" customWidth="1"/>
    <col min="7948" max="7948" width="6.09765625" style="9" customWidth="1"/>
    <col min="7949" max="7949" width="7" style="9" customWidth="1"/>
    <col min="7950" max="7950" width="7.59765625" style="9" customWidth="1"/>
    <col min="7951" max="7951" width="3.19921875" style="9" customWidth="1"/>
    <col min="7952" max="7952" width="7.19921875" style="9" customWidth="1"/>
    <col min="7953" max="7953" width="11.59765625" style="9" customWidth="1"/>
    <col min="7954" max="7955" width="11.19921875" style="9" customWidth="1"/>
    <col min="7956" max="7956" width="8.09765625" style="9" customWidth="1"/>
    <col min="7957" max="7957" width="5.8984375" style="9" customWidth="1"/>
    <col min="7958" max="7958" width="5" style="9" customWidth="1"/>
    <col min="7959" max="7959" width="8.3984375" style="9" customWidth="1"/>
    <col min="7960" max="7960" width="8.59765625" style="9" customWidth="1"/>
    <col min="7961" max="7961" width="6.3984375" style="9" customWidth="1"/>
    <col min="7962" max="8192" width="9" style="9"/>
    <col min="8193" max="8193" width="3.3984375" style="9" customWidth="1"/>
    <col min="8194" max="8194" width="5.3984375" style="9" customWidth="1"/>
    <col min="8195" max="8195" width="5.59765625" style="9" customWidth="1"/>
    <col min="8196" max="8196" width="6" style="9" customWidth="1"/>
    <col min="8197" max="8197" width="5.3984375" style="9" customWidth="1"/>
    <col min="8198" max="8198" width="10" style="9" customWidth="1"/>
    <col min="8199" max="8199" width="3.09765625" style="9" customWidth="1"/>
    <col min="8200" max="8200" width="3.69921875" style="9" customWidth="1"/>
    <col min="8201" max="8201" width="3.3984375" style="9" customWidth="1"/>
    <col min="8202" max="8202" width="6.8984375" style="9" customWidth="1"/>
    <col min="8203" max="8203" width="7.09765625" style="9" customWidth="1"/>
    <col min="8204" max="8204" width="6.09765625" style="9" customWidth="1"/>
    <col min="8205" max="8205" width="7" style="9" customWidth="1"/>
    <col min="8206" max="8206" width="7.59765625" style="9" customWidth="1"/>
    <col min="8207" max="8207" width="3.19921875" style="9" customWidth="1"/>
    <col min="8208" max="8208" width="7.19921875" style="9" customWidth="1"/>
    <col min="8209" max="8209" width="11.59765625" style="9" customWidth="1"/>
    <col min="8210" max="8211" width="11.19921875" style="9" customWidth="1"/>
    <col min="8212" max="8212" width="8.09765625" style="9" customWidth="1"/>
    <col min="8213" max="8213" width="5.8984375" style="9" customWidth="1"/>
    <col min="8214" max="8214" width="5" style="9" customWidth="1"/>
    <col min="8215" max="8215" width="8.3984375" style="9" customWidth="1"/>
    <col min="8216" max="8216" width="8.59765625" style="9" customWidth="1"/>
    <col min="8217" max="8217" width="6.3984375" style="9" customWidth="1"/>
    <col min="8218" max="8448" width="9" style="9"/>
    <col min="8449" max="8449" width="3.3984375" style="9" customWidth="1"/>
    <col min="8450" max="8450" width="5.3984375" style="9" customWidth="1"/>
    <col min="8451" max="8451" width="5.59765625" style="9" customWidth="1"/>
    <col min="8452" max="8452" width="6" style="9" customWidth="1"/>
    <col min="8453" max="8453" width="5.3984375" style="9" customWidth="1"/>
    <col min="8454" max="8454" width="10" style="9" customWidth="1"/>
    <col min="8455" max="8455" width="3.09765625" style="9" customWidth="1"/>
    <col min="8456" max="8456" width="3.69921875" style="9" customWidth="1"/>
    <col min="8457" max="8457" width="3.3984375" style="9" customWidth="1"/>
    <col min="8458" max="8458" width="6.8984375" style="9" customWidth="1"/>
    <col min="8459" max="8459" width="7.09765625" style="9" customWidth="1"/>
    <col min="8460" max="8460" width="6.09765625" style="9" customWidth="1"/>
    <col min="8461" max="8461" width="7" style="9" customWidth="1"/>
    <col min="8462" max="8462" width="7.59765625" style="9" customWidth="1"/>
    <col min="8463" max="8463" width="3.19921875" style="9" customWidth="1"/>
    <col min="8464" max="8464" width="7.19921875" style="9" customWidth="1"/>
    <col min="8465" max="8465" width="11.59765625" style="9" customWidth="1"/>
    <col min="8466" max="8467" width="11.19921875" style="9" customWidth="1"/>
    <col min="8468" max="8468" width="8.09765625" style="9" customWidth="1"/>
    <col min="8469" max="8469" width="5.8984375" style="9" customWidth="1"/>
    <col min="8470" max="8470" width="5" style="9" customWidth="1"/>
    <col min="8471" max="8471" width="8.3984375" style="9" customWidth="1"/>
    <col min="8472" max="8472" width="8.59765625" style="9" customWidth="1"/>
    <col min="8473" max="8473" width="6.3984375" style="9" customWidth="1"/>
    <col min="8474" max="8704" width="9" style="9"/>
    <col min="8705" max="8705" width="3.3984375" style="9" customWidth="1"/>
    <col min="8706" max="8706" width="5.3984375" style="9" customWidth="1"/>
    <col min="8707" max="8707" width="5.59765625" style="9" customWidth="1"/>
    <col min="8708" max="8708" width="6" style="9" customWidth="1"/>
    <col min="8709" max="8709" width="5.3984375" style="9" customWidth="1"/>
    <col min="8710" max="8710" width="10" style="9" customWidth="1"/>
    <col min="8711" max="8711" width="3.09765625" style="9" customWidth="1"/>
    <col min="8712" max="8712" width="3.69921875" style="9" customWidth="1"/>
    <col min="8713" max="8713" width="3.3984375" style="9" customWidth="1"/>
    <col min="8714" max="8714" width="6.8984375" style="9" customWidth="1"/>
    <col min="8715" max="8715" width="7.09765625" style="9" customWidth="1"/>
    <col min="8716" max="8716" width="6.09765625" style="9" customWidth="1"/>
    <col min="8717" max="8717" width="7" style="9" customWidth="1"/>
    <col min="8718" max="8718" width="7.59765625" style="9" customWidth="1"/>
    <col min="8719" max="8719" width="3.19921875" style="9" customWidth="1"/>
    <col min="8720" max="8720" width="7.19921875" style="9" customWidth="1"/>
    <col min="8721" max="8721" width="11.59765625" style="9" customWidth="1"/>
    <col min="8722" max="8723" width="11.19921875" style="9" customWidth="1"/>
    <col min="8724" max="8724" width="8.09765625" style="9" customWidth="1"/>
    <col min="8725" max="8725" width="5.8984375" style="9" customWidth="1"/>
    <col min="8726" max="8726" width="5" style="9" customWidth="1"/>
    <col min="8727" max="8727" width="8.3984375" style="9" customWidth="1"/>
    <col min="8728" max="8728" width="8.59765625" style="9" customWidth="1"/>
    <col min="8729" max="8729" width="6.3984375" style="9" customWidth="1"/>
    <col min="8730" max="8960" width="9" style="9"/>
    <col min="8961" max="8961" width="3.3984375" style="9" customWidth="1"/>
    <col min="8962" max="8962" width="5.3984375" style="9" customWidth="1"/>
    <col min="8963" max="8963" width="5.59765625" style="9" customWidth="1"/>
    <col min="8964" max="8964" width="6" style="9" customWidth="1"/>
    <col min="8965" max="8965" width="5.3984375" style="9" customWidth="1"/>
    <col min="8966" max="8966" width="10" style="9" customWidth="1"/>
    <col min="8967" max="8967" width="3.09765625" style="9" customWidth="1"/>
    <col min="8968" max="8968" width="3.69921875" style="9" customWidth="1"/>
    <col min="8969" max="8969" width="3.3984375" style="9" customWidth="1"/>
    <col min="8970" max="8970" width="6.8984375" style="9" customWidth="1"/>
    <col min="8971" max="8971" width="7.09765625" style="9" customWidth="1"/>
    <col min="8972" max="8972" width="6.09765625" style="9" customWidth="1"/>
    <col min="8973" max="8973" width="7" style="9" customWidth="1"/>
    <col min="8974" max="8974" width="7.59765625" style="9" customWidth="1"/>
    <col min="8975" max="8975" width="3.19921875" style="9" customWidth="1"/>
    <col min="8976" max="8976" width="7.19921875" style="9" customWidth="1"/>
    <col min="8977" max="8977" width="11.59765625" style="9" customWidth="1"/>
    <col min="8978" max="8979" width="11.19921875" style="9" customWidth="1"/>
    <col min="8980" max="8980" width="8.09765625" style="9" customWidth="1"/>
    <col min="8981" max="8981" width="5.8984375" style="9" customWidth="1"/>
    <col min="8982" max="8982" width="5" style="9" customWidth="1"/>
    <col min="8983" max="8983" width="8.3984375" style="9" customWidth="1"/>
    <col min="8984" max="8984" width="8.59765625" style="9" customWidth="1"/>
    <col min="8985" max="8985" width="6.3984375" style="9" customWidth="1"/>
    <col min="8986" max="9216" width="9" style="9"/>
    <col min="9217" max="9217" width="3.3984375" style="9" customWidth="1"/>
    <col min="9218" max="9218" width="5.3984375" style="9" customWidth="1"/>
    <col min="9219" max="9219" width="5.59765625" style="9" customWidth="1"/>
    <col min="9220" max="9220" width="6" style="9" customWidth="1"/>
    <col min="9221" max="9221" width="5.3984375" style="9" customWidth="1"/>
    <col min="9222" max="9222" width="10" style="9" customWidth="1"/>
    <col min="9223" max="9223" width="3.09765625" style="9" customWidth="1"/>
    <col min="9224" max="9224" width="3.69921875" style="9" customWidth="1"/>
    <col min="9225" max="9225" width="3.3984375" style="9" customWidth="1"/>
    <col min="9226" max="9226" width="6.8984375" style="9" customWidth="1"/>
    <col min="9227" max="9227" width="7.09765625" style="9" customWidth="1"/>
    <col min="9228" max="9228" width="6.09765625" style="9" customWidth="1"/>
    <col min="9229" max="9229" width="7" style="9" customWidth="1"/>
    <col min="9230" max="9230" width="7.59765625" style="9" customWidth="1"/>
    <col min="9231" max="9231" width="3.19921875" style="9" customWidth="1"/>
    <col min="9232" max="9232" width="7.19921875" style="9" customWidth="1"/>
    <col min="9233" max="9233" width="11.59765625" style="9" customWidth="1"/>
    <col min="9234" max="9235" width="11.19921875" style="9" customWidth="1"/>
    <col min="9236" max="9236" width="8.09765625" style="9" customWidth="1"/>
    <col min="9237" max="9237" width="5.8984375" style="9" customWidth="1"/>
    <col min="9238" max="9238" width="5" style="9" customWidth="1"/>
    <col min="9239" max="9239" width="8.3984375" style="9" customWidth="1"/>
    <col min="9240" max="9240" width="8.59765625" style="9" customWidth="1"/>
    <col min="9241" max="9241" width="6.3984375" style="9" customWidth="1"/>
    <col min="9242" max="9472" width="9" style="9"/>
    <col min="9473" max="9473" width="3.3984375" style="9" customWidth="1"/>
    <col min="9474" max="9474" width="5.3984375" style="9" customWidth="1"/>
    <col min="9475" max="9475" width="5.59765625" style="9" customWidth="1"/>
    <col min="9476" max="9476" width="6" style="9" customWidth="1"/>
    <col min="9477" max="9477" width="5.3984375" style="9" customWidth="1"/>
    <col min="9478" max="9478" width="10" style="9" customWidth="1"/>
    <col min="9479" max="9479" width="3.09765625" style="9" customWidth="1"/>
    <col min="9480" max="9480" width="3.69921875" style="9" customWidth="1"/>
    <col min="9481" max="9481" width="3.3984375" style="9" customWidth="1"/>
    <col min="9482" max="9482" width="6.8984375" style="9" customWidth="1"/>
    <col min="9483" max="9483" width="7.09765625" style="9" customWidth="1"/>
    <col min="9484" max="9484" width="6.09765625" style="9" customWidth="1"/>
    <col min="9485" max="9485" width="7" style="9" customWidth="1"/>
    <col min="9486" max="9486" width="7.59765625" style="9" customWidth="1"/>
    <col min="9487" max="9487" width="3.19921875" style="9" customWidth="1"/>
    <col min="9488" max="9488" width="7.19921875" style="9" customWidth="1"/>
    <col min="9489" max="9489" width="11.59765625" style="9" customWidth="1"/>
    <col min="9490" max="9491" width="11.19921875" style="9" customWidth="1"/>
    <col min="9492" max="9492" width="8.09765625" style="9" customWidth="1"/>
    <col min="9493" max="9493" width="5.8984375" style="9" customWidth="1"/>
    <col min="9494" max="9494" width="5" style="9" customWidth="1"/>
    <col min="9495" max="9495" width="8.3984375" style="9" customWidth="1"/>
    <col min="9496" max="9496" width="8.59765625" style="9" customWidth="1"/>
    <col min="9497" max="9497" width="6.3984375" style="9" customWidth="1"/>
    <col min="9498" max="9728" width="9" style="9"/>
    <col min="9729" max="9729" width="3.3984375" style="9" customWidth="1"/>
    <col min="9730" max="9730" width="5.3984375" style="9" customWidth="1"/>
    <col min="9731" max="9731" width="5.59765625" style="9" customWidth="1"/>
    <col min="9732" max="9732" width="6" style="9" customWidth="1"/>
    <col min="9733" max="9733" width="5.3984375" style="9" customWidth="1"/>
    <col min="9734" max="9734" width="10" style="9" customWidth="1"/>
    <col min="9735" max="9735" width="3.09765625" style="9" customWidth="1"/>
    <col min="9736" max="9736" width="3.69921875" style="9" customWidth="1"/>
    <col min="9737" max="9737" width="3.3984375" style="9" customWidth="1"/>
    <col min="9738" max="9738" width="6.8984375" style="9" customWidth="1"/>
    <col min="9739" max="9739" width="7.09765625" style="9" customWidth="1"/>
    <col min="9740" max="9740" width="6.09765625" style="9" customWidth="1"/>
    <col min="9741" max="9741" width="7" style="9" customWidth="1"/>
    <col min="9742" max="9742" width="7.59765625" style="9" customWidth="1"/>
    <col min="9743" max="9743" width="3.19921875" style="9" customWidth="1"/>
    <col min="9744" max="9744" width="7.19921875" style="9" customWidth="1"/>
    <col min="9745" max="9745" width="11.59765625" style="9" customWidth="1"/>
    <col min="9746" max="9747" width="11.19921875" style="9" customWidth="1"/>
    <col min="9748" max="9748" width="8.09765625" style="9" customWidth="1"/>
    <col min="9749" max="9749" width="5.8984375" style="9" customWidth="1"/>
    <col min="9750" max="9750" width="5" style="9" customWidth="1"/>
    <col min="9751" max="9751" width="8.3984375" style="9" customWidth="1"/>
    <col min="9752" max="9752" width="8.59765625" style="9" customWidth="1"/>
    <col min="9753" max="9753" width="6.3984375" style="9" customWidth="1"/>
    <col min="9754" max="9984" width="9" style="9"/>
    <col min="9985" max="9985" width="3.3984375" style="9" customWidth="1"/>
    <col min="9986" max="9986" width="5.3984375" style="9" customWidth="1"/>
    <col min="9987" max="9987" width="5.59765625" style="9" customWidth="1"/>
    <col min="9988" max="9988" width="6" style="9" customWidth="1"/>
    <col min="9989" max="9989" width="5.3984375" style="9" customWidth="1"/>
    <col min="9990" max="9990" width="10" style="9" customWidth="1"/>
    <col min="9991" max="9991" width="3.09765625" style="9" customWidth="1"/>
    <col min="9992" max="9992" width="3.69921875" style="9" customWidth="1"/>
    <col min="9993" max="9993" width="3.3984375" style="9" customWidth="1"/>
    <col min="9994" max="9994" width="6.8984375" style="9" customWidth="1"/>
    <col min="9995" max="9995" width="7.09765625" style="9" customWidth="1"/>
    <col min="9996" max="9996" width="6.09765625" style="9" customWidth="1"/>
    <col min="9997" max="9997" width="7" style="9" customWidth="1"/>
    <col min="9998" max="9998" width="7.59765625" style="9" customWidth="1"/>
    <col min="9999" max="9999" width="3.19921875" style="9" customWidth="1"/>
    <col min="10000" max="10000" width="7.19921875" style="9" customWidth="1"/>
    <col min="10001" max="10001" width="11.59765625" style="9" customWidth="1"/>
    <col min="10002" max="10003" width="11.19921875" style="9" customWidth="1"/>
    <col min="10004" max="10004" width="8.09765625" style="9" customWidth="1"/>
    <col min="10005" max="10005" width="5.8984375" style="9" customWidth="1"/>
    <col min="10006" max="10006" width="5" style="9" customWidth="1"/>
    <col min="10007" max="10007" width="8.3984375" style="9" customWidth="1"/>
    <col min="10008" max="10008" width="8.59765625" style="9" customWidth="1"/>
    <col min="10009" max="10009" width="6.3984375" style="9" customWidth="1"/>
    <col min="10010" max="10240" width="9" style="9"/>
    <col min="10241" max="10241" width="3.3984375" style="9" customWidth="1"/>
    <col min="10242" max="10242" width="5.3984375" style="9" customWidth="1"/>
    <col min="10243" max="10243" width="5.59765625" style="9" customWidth="1"/>
    <col min="10244" max="10244" width="6" style="9" customWidth="1"/>
    <col min="10245" max="10245" width="5.3984375" style="9" customWidth="1"/>
    <col min="10246" max="10246" width="10" style="9" customWidth="1"/>
    <col min="10247" max="10247" width="3.09765625" style="9" customWidth="1"/>
    <col min="10248" max="10248" width="3.69921875" style="9" customWidth="1"/>
    <col min="10249" max="10249" width="3.3984375" style="9" customWidth="1"/>
    <col min="10250" max="10250" width="6.8984375" style="9" customWidth="1"/>
    <col min="10251" max="10251" width="7.09765625" style="9" customWidth="1"/>
    <col min="10252" max="10252" width="6.09765625" style="9" customWidth="1"/>
    <col min="10253" max="10253" width="7" style="9" customWidth="1"/>
    <col min="10254" max="10254" width="7.59765625" style="9" customWidth="1"/>
    <col min="10255" max="10255" width="3.19921875" style="9" customWidth="1"/>
    <col min="10256" max="10256" width="7.19921875" style="9" customWidth="1"/>
    <col min="10257" max="10257" width="11.59765625" style="9" customWidth="1"/>
    <col min="10258" max="10259" width="11.19921875" style="9" customWidth="1"/>
    <col min="10260" max="10260" width="8.09765625" style="9" customWidth="1"/>
    <col min="10261" max="10261" width="5.8984375" style="9" customWidth="1"/>
    <col min="10262" max="10262" width="5" style="9" customWidth="1"/>
    <col min="10263" max="10263" width="8.3984375" style="9" customWidth="1"/>
    <col min="10264" max="10264" width="8.59765625" style="9" customWidth="1"/>
    <col min="10265" max="10265" width="6.3984375" style="9" customWidth="1"/>
    <col min="10266" max="10496" width="9" style="9"/>
    <col min="10497" max="10497" width="3.3984375" style="9" customWidth="1"/>
    <col min="10498" max="10498" width="5.3984375" style="9" customWidth="1"/>
    <col min="10499" max="10499" width="5.59765625" style="9" customWidth="1"/>
    <col min="10500" max="10500" width="6" style="9" customWidth="1"/>
    <col min="10501" max="10501" width="5.3984375" style="9" customWidth="1"/>
    <col min="10502" max="10502" width="10" style="9" customWidth="1"/>
    <col min="10503" max="10503" width="3.09765625" style="9" customWidth="1"/>
    <col min="10504" max="10504" width="3.69921875" style="9" customWidth="1"/>
    <col min="10505" max="10505" width="3.3984375" style="9" customWidth="1"/>
    <col min="10506" max="10506" width="6.8984375" style="9" customWidth="1"/>
    <col min="10507" max="10507" width="7.09765625" style="9" customWidth="1"/>
    <col min="10508" max="10508" width="6.09765625" style="9" customWidth="1"/>
    <col min="10509" max="10509" width="7" style="9" customWidth="1"/>
    <col min="10510" max="10510" width="7.59765625" style="9" customWidth="1"/>
    <col min="10511" max="10511" width="3.19921875" style="9" customWidth="1"/>
    <col min="10512" max="10512" width="7.19921875" style="9" customWidth="1"/>
    <col min="10513" max="10513" width="11.59765625" style="9" customWidth="1"/>
    <col min="10514" max="10515" width="11.19921875" style="9" customWidth="1"/>
    <col min="10516" max="10516" width="8.09765625" style="9" customWidth="1"/>
    <col min="10517" max="10517" width="5.8984375" style="9" customWidth="1"/>
    <col min="10518" max="10518" width="5" style="9" customWidth="1"/>
    <col min="10519" max="10519" width="8.3984375" style="9" customWidth="1"/>
    <col min="10520" max="10520" width="8.59765625" style="9" customWidth="1"/>
    <col min="10521" max="10521" width="6.3984375" style="9" customWidth="1"/>
    <col min="10522" max="10752" width="9" style="9"/>
    <col min="10753" max="10753" width="3.3984375" style="9" customWidth="1"/>
    <col min="10754" max="10754" width="5.3984375" style="9" customWidth="1"/>
    <col min="10755" max="10755" width="5.59765625" style="9" customWidth="1"/>
    <col min="10756" max="10756" width="6" style="9" customWidth="1"/>
    <col min="10757" max="10757" width="5.3984375" style="9" customWidth="1"/>
    <col min="10758" max="10758" width="10" style="9" customWidth="1"/>
    <col min="10759" max="10759" width="3.09765625" style="9" customWidth="1"/>
    <col min="10760" max="10760" width="3.69921875" style="9" customWidth="1"/>
    <col min="10761" max="10761" width="3.3984375" style="9" customWidth="1"/>
    <col min="10762" max="10762" width="6.8984375" style="9" customWidth="1"/>
    <col min="10763" max="10763" width="7.09765625" style="9" customWidth="1"/>
    <col min="10764" max="10764" width="6.09765625" style="9" customWidth="1"/>
    <col min="10765" max="10765" width="7" style="9" customWidth="1"/>
    <col min="10766" max="10766" width="7.59765625" style="9" customWidth="1"/>
    <col min="10767" max="10767" width="3.19921875" style="9" customWidth="1"/>
    <col min="10768" max="10768" width="7.19921875" style="9" customWidth="1"/>
    <col min="10769" max="10769" width="11.59765625" style="9" customWidth="1"/>
    <col min="10770" max="10771" width="11.19921875" style="9" customWidth="1"/>
    <col min="10772" max="10772" width="8.09765625" style="9" customWidth="1"/>
    <col min="10773" max="10773" width="5.8984375" style="9" customWidth="1"/>
    <col min="10774" max="10774" width="5" style="9" customWidth="1"/>
    <col min="10775" max="10775" width="8.3984375" style="9" customWidth="1"/>
    <col min="10776" max="10776" width="8.59765625" style="9" customWidth="1"/>
    <col min="10777" max="10777" width="6.3984375" style="9" customWidth="1"/>
    <col min="10778" max="11008" width="9" style="9"/>
    <col min="11009" max="11009" width="3.3984375" style="9" customWidth="1"/>
    <col min="11010" max="11010" width="5.3984375" style="9" customWidth="1"/>
    <col min="11011" max="11011" width="5.59765625" style="9" customWidth="1"/>
    <col min="11012" max="11012" width="6" style="9" customWidth="1"/>
    <col min="11013" max="11013" width="5.3984375" style="9" customWidth="1"/>
    <col min="11014" max="11014" width="10" style="9" customWidth="1"/>
    <col min="11015" max="11015" width="3.09765625" style="9" customWidth="1"/>
    <col min="11016" max="11016" width="3.69921875" style="9" customWidth="1"/>
    <col min="11017" max="11017" width="3.3984375" style="9" customWidth="1"/>
    <col min="11018" max="11018" width="6.8984375" style="9" customWidth="1"/>
    <col min="11019" max="11019" width="7.09765625" style="9" customWidth="1"/>
    <col min="11020" max="11020" width="6.09765625" style="9" customWidth="1"/>
    <col min="11021" max="11021" width="7" style="9" customWidth="1"/>
    <col min="11022" max="11022" width="7.59765625" style="9" customWidth="1"/>
    <col min="11023" max="11023" width="3.19921875" style="9" customWidth="1"/>
    <col min="11024" max="11024" width="7.19921875" style="9" customWidth="1"/>
    <col min="11025" max="11025" width="11.59765625" style="9" customWidth="1"/>
    <col min="11026" max="11027" width="11.19921875" style="9" customWidth="1"/>
    <col min="11028" max="11028" width="8.09765625" style="9" customWidth="1"/>
    <col min="11029" max="11029" width="5.8984375" style="9" customWidth="1"/>
    <col min="11030" max="11030" width="5" style="9" customWidth="1"/>
    <col min="11031" max="11031" width="8.3984375" style="9" customWidth="1"/>
    <col min="11032" max="11032" width="8.59765625" style="9" customWidth="1"/>
    <col min="11033" max="11033" width="6.3984375" style="9" customWidth="1"/>
    <col min="11034" max="11264" width="9" style="9"/>
    <col min="11265" max="11265" width="3.3984375" style="9" customWidth="1"/>
    <col min="11266" max="11266" width="5.3984375" style="9" customWidth="1"/>
    <col min="11267" max="11267" width="5.59765625" style="9" customWidth="1"/>
    <col min="11268" max="11268" width="6" style="9" customWidth="1"/>
    <col min="11269" max="11269" width="5.3984375" style="9" customWidth="1"/>
    <col min="11270" max="11270" width="10" style="9" customWidth="1"/>
    <col min="11271" max="11271" width="3.09765625" style="9" customWidth="1"/>
    <col min="11272" max="11272" width="3.69921875" style="9" customWidth="1"/>
    <col min="11273" max="11273" width="3.3984375" style="9" customWidth="1"/>
    <col min="11274" max="11274" width="6.8984375" style="9" customWidth="1"/>
    <col min="11275" max="11275" width="7.09765625" style="9" customWidth="1"/>
    <col min="11276" max="11276" width="6.09765625" style="9" customWidth="1"/>
    <col min="11277" max="11277" width="7" style="9" customWidth="1"/>
    <col min="11278" max="11278" width="7.59765625" style="9" customWidth="1"/>
    <col min="11279" max="11279" width="3.19921875" style="9" customWidth="1"/>
    <col min="11280" max="11280" width="7.19921875" style="9" customWidth="1"/>
    <col min="11281" max="11281" width="11.59765625" style="9" customWidth="1"/>
    <col min="11282" max="11283" width="11.19921875" style="9" customWidth="1"/>
    <col min="11284" max="11284" width="8.09765625" style="9" customWidth="1"/>
    <col min="11285" max="11285" width="5.8984375" style="9" customWidth="1"/>
    <col min="11286" max="11286" width="5" style="9" customWidth="1"/>
    <col min="11287" max="11287" width="8.3984375" style="9" customWidth="1"/>
    <col min="11288" max="11288" width="8.59765625" style="9" customWidth="1"/>
    <col min="11289" max="11289" width="6.3984375" style="9" customWidth="1"/>
    <col min="11290" max="11520" width="9" style="9"/>
    <col min="11521" max="11521" width="3.3984375" style="9" customWidth="1"/>
    <col min="11522" max="11522" width="5.3984375" style="9" customWidth="1"/>
    <col min="11523" max="11523" width="5.59765625" style="9" customWidth="1"/>
    <col min="11524" max="11524" width="6" style="9" customWidth="1"/>
    <col min="11525" max="11525" width="5.3984375" style="9" customWidth="1"/>
    <col min="11526" max="11526" width="10" style="9" customWidth="1"/>
    <col min="11527" max="11527" width="3.09765625" style="9" customWidth="1"/>
    <col min="11528" max="11528" width="3.69921875" style="9" customWidth="1"/>
    <col min="11529" max="11529" width="3.3984375" style="9" customWidth="1"/>
    <col min="11530" max="11530" width="6.8984375" style="9" customWidth="1"/>
    <col min="11531" max="11531" width="7.09765625" style="9" customWidth="1"/>
    <col min="11532" max="11532" width="6.09765625" style="9" customWidth="1"/>
    <col min="11533" max="11533" width="7" style="9" customWidth="1"/>
    <col min="11534" max="11534" width="7.59765625" style="9" customWidth="1"/>
    <col min="11535" max="11535" width="3.19921875" style="9" customWidth="1"/>
    <col min="11536" max="11536" width="7.19921875" style="9" customWidth="1"/>
    <col min="11537" max="11537" width="11.59765625" style="9" customWidth="1"/>
    <col min="11538" max="11539" width="11.19921875" style="9" customWidth="1"/>
    <col min="11540" max="11540" width="8.09765625" style="9" customWidth="1"/>
    <col min="11541" max="11541" width="5.8984375" style="9" customWidth="1"/>
    <col min="11542" max="11542" width="5" style="9" customWidth="1"/>
    <col min="11543" max="11543" width="8.3984375" style="9" customWidth="1"/>
    <col min="11544" max="11544" width="8.59765625" style="9" customWidth="1"/>
    <col min="11545" max="11545" width="6.3984375" style="9" customWidth="1"/>
    <col min="11546" max="11776" width="9" style="9"/>
    <col min="11777" max="11777" width="3.3984375" style="9" customWidth="1"/>
    <col min="11778" max="11778" width="5.3984375" style="9" customWidth="1"/>
    <col min="11779" max="11779" width="5.59765625" style="9" customWidth="1"/>
    <col min="11780" max="11780" width="6" style="9" customWidth="1"/>
    <col min="11781" max="11781" width="5.3984375" style="9" customWidth="1"/>
    <col min="11782" max="11782" width="10" style="9" customWidth="1"/>
    <col min="11783" max="11783" width="3.09765625" style="9" customWidth="1"/>
    <col min="11784" max="11784" width="3.69921875" style="9" customWidth="1"/>
    <col min="11785" max="11785" width="3.3984375" style="9" customWidth="1"/>
    <col min="11786" max="11786" width="6.8984375" style="9" customWidth="1"/>
    <col min="11787" max="11787" width="7.09765625" style="9" customWidth="1"/>
    <col min="11788" max="11788" width="6.09765625" style="9" customWidth="1"/>
    <col min="11789" max="11789" width="7" style="9" customWidth="1"/>
    <col min="11790" max="11790" width="7.59765625" style="9" customWidth="1"/>
    <col min="11791" max="11791" width="3.19921875" style="9" customWidth="1"/>
    <col min="11792" max="11792" width="7.19921875" style="9" customWidth="1"/>
    <col min="11793" max="11793" width="11.59765625" style="9" customWidth="1"/>
    <col min="11794" max="11795" width="11.19921875" style="9" customWidth="1"/>
    <col min="11796" max="11796" width="8.09765625" style="9" customWidth="1"/>
    <col min="11797" max="11797" width="5.8984375" style="9" customWidth="1"/>
    <col min="11798" max="11798" width="5" style="9" customWidth="1"/>
    <col min="11799" max="11799" width="8.3984375" style="9" customWidth="1"/>
    <col min="11800" max="11800" width="8.59765625" style="9" customWidth="1"/>
    <col min="11801" max="11801" width="6.3984375" style="9" customWidth="1"/>
    <col min="11802" max="12032" width="9" style="9"/>
    <col min="12033" max="12033" width="3.3984375" style="9" customWidth="1"/>
    <col min="12034" max="12034" width="5.3984375" style="9" customWidth="1"/>
    <col min="12035" max="12035" width="5.59765625" style="9" customWidth="1"/>
    <col min="12036" max="12036" width="6" style="9" customWidth="1"/>
    <col min="12037" max="12037" width="5.3984375" style="9" customWidth="1"/>
    <col min="12038" max="12038" width="10" style="9" customWidth="1"/>
    <col min="12039" max="12039" width="3.09765625" style="9" customWidth="1"/>
    <col min="12040" max="12040" width="3.69921875" style="9" customWidth="1"/>
    <col min="12041" max="12041" width="3.3984375" style="9" customWidth="1"/>
    <col min="12042" max="12042" width="6.8984375" style="9" customWidth="1"/>
    <col min="12043" max="12043" width="7.09765625" style="9" customWidth="1"/>
    <col min="12044" max="12044" width="6.09765625" style="9" customWidth="1"/>
    <col min="12045" max="12045" width="7" style="9" customWidth="1"/>
    <col min="12046" max="12046" width="7.59765625" style="9" customWidth="1"/>
    <col min="12047" max="12047" width="3.19921875" style="9" customWidth="1"/>
    <col min="12048" max="12048" width="7.19921875" style="9" customWidth="1"/>
    <col min="12049" max="12049" width="11.59765625" style="9" customWidth="1"/>
    <col min="12050" max="12051" width="11.19921875" style="9" customWidth="1"/>
    <col min="12052" max="12052" width="8.09765625" style="9" customWidth="1"/>
    <col min="12053" max="12053" width="5.8984375" style="9" customWidth="1"/>
    <col min="12054" max="12054" width="5" style="9" customWidth="1"/>
    <col min="12055" max="12055" width="8.3984375" style="9" customWidth="1"/>
    <col min="12056" max="12056" width="8.59765625" style="9" customWidth="1"/>
    <col min="12057" max="12057" width="6.3984375" style="9" customWidth="1"/>
    <col min="12058" max="12288" width="9" style="9"/>
    <col min="12289" max="12289" width="3.3984375" style="9" customWidth="1"/>
    <col min="12290" max="12290" width="5.3984375" style="9" customWidth="1"/>
    <col min="12291" max="12291" width="5.59765625" style="9" customWidth="1"/>
    <col min="12292" max="12292" width="6" style="9" customWidth="1"/>
    <col min="12293" max="12293" width="5.3984375" style="9" customWidth="1"/>
    <col min="12294" max="12294" width="10" style="9" customWidth="1"/>
    <col min="12295" max="12295" width="3.09765625" style="9" customWidth="1"/>
    <col min="12296" max="12296" width="3.69921875" style="9" customWidth="1"/>
    <col min="12297" max="12297" width="3.3984375" style="9" customWidth="1"/>
    <col min="12298" max="12298" width="6.8984375" style="9" customWidth="1"/>
    <col min="12299" max="12299" width="7.09765625" style="9" customWidth="1"/>
    <col min="12300" max="12300" width="6.09765625" style="9" customWidth="1"/>
    <col min="12301" max="12301" width="7" style="9" customWidth="1"/>
    <col min="12302" max="12302" width="7.59765625" style="9" customWidth="1"/>
    <col min="12303" max="12303" width="3.19921875" style="9" customWidth="1"/>
    <col min="12304" max="12304" width="7.19921875" style="9" customWidth="1"/>
    <col min="12305" max="12305" width="11.59765625" style="9" customWidth="1"/>
    <col min="12306" max="12307" width="11.19921875" style="9" customWidth="1"/>
    <col min="12308" max="12308" width="8.09765625" style="9" customWidth="1"/>
    <col min="12309" max="12309" width="5.8984375" style="9" customWidth="1"/>
    <col min="12310" max="12310" width="5" style="9" customWidth="1"/>
    <col min="12311" max="12311" width="8.3984375" style="9" customWidth="1"/>
    <col min="12312" max="12312" width="8.59765625" style="9" customWidth="1"/>
    <col min="12313" max="12313" width="6.3984375" style="9" customWidth="1"/>
    <col min="12314" max="12544" width="9" style="9"/>
    <col min="12545" max="12545" width="3.3984375" style="9" customWidth="1"/>
    <col min="12546" max="12546" width="5.3984375" style="9" customWidth="1"/>
    <col min="12547" max="12547" width="5.59765625" style="9" customWidth="1"/>
    <col min="12548" max="12548" width="6" style="9" customWidth="1"/>
    <col min="12549" max="12549" width="5.3984375" style="9" customWidth="1"/>
    <col min="12550" max="12550" width="10" style="9" customWidth="1"/>
    <col min="12551" max="12551" width="3.09765625" style="9" customWidth="1"/>
    <col min="12552" max="12552" width="3.69921875" style="9" customWidth="1"/>
    <col min="12553" max="12553" width="3.3984375" style="9" customWidth="1"/>
    <col min="12554" max="12554" width="6.8984375" style="9" customWidth="1"/>
    <col min="12555" max="12555" width="7.09765625" style="9" customWidth="1"/>
    <col min="12556" max="12556" width="6.09765625" style="9" customWidth="1"/>
    <col min="12557" max="12557" width="7" style="9" customWidth="1"/>
    <col min="12558" max="12558" width="7.59765625" style="9" customWidth="1"/>
    <col min="12559" max="12559" width="3.19921875" style="9" customWidth="1"/>
    <col min="12560" max="12560" width="7.19921875" style="9" customWidth="1"/>
    <col min="12561" max="12561" width="11.59765625" style="9" customWidth="1"/>
    <col min="12562" max="12563" width="11.19921875" style="9" customWidth="1"/>
    <col min="12564" max="12564" width="8.09765625" style="9" customWidth="1"/>
    <col min="12565" max="12565" width="5.8984375" style="9" customWidth="1"/>
    <col min="12566" max="12566" width="5" style="9" customWidth="1"/>
    <col min="12567" max="12567" width="8.3984375" style="9" customWidth="1"/>
    <col min="12568" max="12568" width="8.59765625" style="9" customWidth="1"/>
    <col min="12569" max="12569" width="6.3984375" style="9" customWidth="1"/>
    <col min="12570" max="12800" width="9" style="9"/>
    <col min="12801" max="12801" width="3.3984375" style="9" customWidth="1"/>
    <col min="12802" max="12802" width="5.3984375" style="9" customWidth="1"/>
    <col min="12803" max="12803" width="5.59765625" style="9" customWidth="1"/>
    <col min="12804" max="12804" width="6" style="9" customWidth="1"/>
    <col min="12805" max="12805" width="5.3984375" style="9" customWidth="1"/>
    <col min="12806" max="12806" width="10" style="9" customWidth="1"/>
    <col min="12807" max="12807" width="3.09765625" style="9" customWidth="1"/>
    <col min="12808" max="12808" width="3.69921875" style="9" customWidth="1"/>
    <col min="12809" max="12809" width="3.3984375" style="9" customWidth="1"/>
    <col min="12810" max="12810" width="6.8984375" style="9" customWidth="1"/>
    <col min="12811" max="12811" width="7.09765625" style="9" customWidth="1"/>
    <col min="12812" max="12812" width="6.09765625" style="9" customWidth="1"/>
    <col min="12813" max="12813" width="7" style="9" customWidth="1"/>
    <col min="12814" max="12814" width="7.59765625" style="9" customWidth="1"/>
    <col min="12815" max="12815" width="3.19921875" style="9" customWidth="1"/>
    <col min="12816" max="12816" width="7.19921875" style="9" customWidth="1"/>
    <col min="12817" max="12817" width="11.59765625" style="9" customWidth="1"/>
    <col min="12818" max="12819" width="11.19921875" style="9" customWidth="1"/>
    <col min="12820" max="12820" width="8.09765625" style="9" customWidth="1"/>
    <col min="12821" max="12821" width="5.8984375" style="9" customWidth="1"/>
    <col min="12822" max="12822" width="5" style="9" customWidth="1"/>
    <col min="12823" max="12823" width="8.3984375" style="9" customWidth="1"/>
    <col min="12824" max="12824" width="8.59765625" style="9" customWidth="1"/>
    <col min="12825" max="12825" width="6.3984375" style="9" customWidth="1"/>
    <col min="12826" max="13056" width="9" style="9"/>
    <col min="13057" max="13057" width="3.3984375" style="9" customWidth="1"/>
    <col min="13058" max="13058" width="5.3984375" style="9" customWidth="1"/>
    <col min="13059" max="13059" width="5.59765625" style="9" customWidth="1"/>
    <col min="13060" max="13060" width="6" style="9" customWidth="1"/>
    <col min="13061" max="13061" width="5.3984375" style="9" customWidth="1"/>
    <col min="13062" max="13062" width="10" style="9" customWidth="1"/>
    <col min="13063" max="13063" width="3.09765625" style="9" customWidth="1"/>
    <col min="13064" max="13064" width="3.69921875" style="9" customWidth="1"/>
    <col min="13065" max="13065" width="3.3984375" style="9" customWidth="1"/>
    <col min="13066" max="13066" width="6.8984375" style="9" customWidth="1"/>
    <col min="13067" max="13067" width="7.09765625" style="9" customWidth="1"/>
    <col min="13068" max="13068" width="6.09765625" style="9" customWidth="1"/>
    <col min="13069" max="13069" width="7" style="9" customWidth="1"/>
    <col min="13070" max="13070" width="7.59765625" style="9" customWidth="1"/>
    <col min="13071" max="13071" width="3.19921875" style="9" customWidth="1"/>
    <col min="13072" max="13072" width="7.19921875" style="9" customWidth="1"/>
    <col min="13073" max="13073" width="11.59765625" style="9" customWidth="1"/>
    <col min="13074" max="13075" width="11.19921875" style="9" customWidth="1"/>
    <col min="13076" max="13076" width="8.09765625" style="9" customWidth="1"/>
    <col min="13077" max="13077" width="5.8984375" style="9" customWidth="1"/>
    <col min="13078" max="13078" width="5" style="9" customWidth="1"/>
    <col min="13079" max="13079" width="8.3984375" style="9" customWidth="1"/>
    <col min="13080" max="13080" width="8.59765625" style="9" customWidth="1"/>
    <col min="13081" max="13081" width="6.3984375" style="9" customWidth="1"/>
    <col min="13082" max="13312" width="9" style="9"/>
    <col min="13313" max="13313" width="3.3984375" style="9" customWidth="1"/>
    <col min="13314" max="13314" width="5.3984375" style="9" customWidth="1"/>
    <col min="13315" max="13315" width="5.59765625" style="9" customWidth="1"/>
    <col min="13316" max="13316" width="6" style="9" customWidth="1"/>
    <col min="13317" max="13317" width="5.3984375" style="9" customWidth="1"/>
    <col min="13318" max="13318" width="10" style="9" customWidth="1"/>
    <col min="13319" max="13319" width="3.09765625" style="9" customWidth="1"/>
    <col min="13320" max="13320" width="3.69921875" style="9" customWidth="1"/>
    <col min="13321" max="13321" width="3.3984375" style="9" customWidth="1"/>
    <col min="13322" max="13322" width="6.8984375" style="9" customWidth="1"/>
    <col min="13323" max="13323" width="7.09765625" style="9" customWidth="1"/>
    <col min="13324" max="13324" width="6.09765625" style="9" customWidth="1"/>
    <col min="13325" max="13325" width="7" style="9" customWidth="1"/>
    <col min="13326" max="13326" width="7.59765625" style="9" customWidth="1"/>
    <col min="13327" max="13327" width="3.19921875" style="9" customWidth="1"/>
    <col min="13328" max="13328" width="7.19921875" style="9" customWidth="1"/>
    <col min="13329" max="13329" width="11.59765625" style="9" customWidth="1"/>
    <col min="13330" max="13331" width="11.19921875" style="9" customWidth="1"/>
    <col min="13332" max="13332" width="8.09765625" style="9" customWidth="1"/>
    <col min="13333" max="13333" width="5.8984375" style="9" customWidth="1"/>
    <col min="13334" max="13334" width="5" style="9" customWidth="1"/>
    <col min="13335" max="13335" width="8.3984375" style="9" customWidth="1"/>
    <col min="13336" max="13336" width="8.59765625" style="9" customWidth="1"/>
    <col min="13337" max="13337" width="6.3984375" style="9" customWidth="1"/>
    <col min="13338" max="13568" width="9" style="9"/>
    <col min="13569" max="13569" width="3.3984375" style="9" customWidth="1"/>
    <col min="13570" max="13570" width="5.3984375" style="9" customWidth="1"/>
    <col min="13571" max="13571" width="5.59765625" style="9" customWidth="1"/>
    <col min="13572" max="13572" width="6" style="9" customWidth="1"/>
    <col min="13573" max="13573" width="5.3984375" style="9" customWidth="1"/>
    <col min="13574" max="13574" width="10" style="9" customWidth="1"/>
    <col min="13575" max="13575" width="3.09765625" style="9" customWidth="1"/>
    <col min="13576" max="13576" width="3.69921875" style="9" customWidth="1"/>
    <col min="13577" max="13577" width="3.3984375" style="9" customWidth="1"/>
    <col min="13578" max="13578" width="6.8984375" style="9" customWidth="1"/>
    <col min="13579" max="13579" width="7.09765625" style="9" customWidth="1"/>
    <col min="13580" max="13580" width="6.09765625" style="9" customWidth="1"/>
    <col min="13581" max="13581" width="7" style="9" customWidth="1"/>
    <col min="13582" max="13582" width="7.59765625" style="9" customWidth="1"/>
    <col min="13583" max="13583" width="3.19921875" style="9" customWidth="1"/>
    <col min="13584" max="13584" width="7.19921875" style="9" customWidth="1"/>
    <col min="13585" max="13585" width="11.59765625" style="9" customWidth="1"/>
    <col min="13586" max="13587" width="11.19921875" style="9" customWidth="1"/>
    <col min="13588" max="13588" width="8.09765625" style="9" customWidth="1"/>
    <col min="13589" max="13589" width="5.8984375" style="9" customWidth="1"/>
    <col min="13590" max="13590" width="5" style="9" customWidth="1"/>
    <col min="13591" max="13591" width="8.3984375" style="9" customWidth="1"/>
    <col min="13592" max="13592" width="8.59765625" style="9" customWidth="1"/>
    <col min="13593" max="13593" width="6.3984375" style="9" customWidth="1"/>
    <col min="13594" max="13824" width="9" style="9"/>
    <col min="13825" max="13825" width="3.3984375" style="9" customWidth="1"/>
    <col min="13826" max="13826" width="5.3984375" style="9" customWidth="1"/>
    <col min="13827" max="13827" width="5.59765625" style="9" customWidth="1"/>
    <col min="13828" max="13828" width="6" style="9" customWidth="1"/>
    <col min="13829" max="13829" width="5.3984375" style="9" customWidth="1"/>
    <col min="13830" max="13830" width="10" style="9" customWidth="1"/>
    <col min="13831" max="13831" width="3.09765625" style="9" customWidth="1"/>
    <col min="13832" max="13832" width="3.69921875" style="9" customWidth="1"/>
    <col min="13833" max="13833" width="3.3984375" style="9" customWidth="1"/>
    <col min="13834" max="13834" width="6.8984375" style="9" customWidth="1"/>
    <col min="13835" max="13835" width="7.09765625" style="9" customWidth="1"/>
    <col min="13836" max="13836" width="6.09765625" style="9" customWidth="1"/>
    <col min="13837" max="13837" width="7" style="9" customWidth="1"/>
    <col min="13838" max="13838" width="7.59765625" style="9" customWidth="1"/>
    <col min="13839" max="13839" width="3.19921875" style="9" customWidth="1"/>
    <col min="13840" max="13840" width="7.19921875" style="9" customWidth="1"/>
    <col min="13841" max="13841" width="11.59765625" style="9" customWidth="1"/>
    <col min="13842" max="13843" width="11.19921875" style="9" customWidth="1"/>
    <col min="13844" max="13844" width="8.09765625" style="9" customWidth="1"/>
    <col min="13845" max="13845" width="5.8984375" style="9" customWidth="1"/>
    <col min="13846" max="13846" width="5" style="9" customWidth="1"/>
    <col min="13847" max="13847" width="8.3984375" style="9" customWidth="1"/>
    <col min="13848" max="13848" width="8.59765625" style="9" customWidth="1"/>
    <col min="13849" max="13849" width="6.3984375" style="9" customWidth="1"/>
    <col min="13850" max="14080" width="9" style="9"/>
    <col min="14081" max="14081" width="3.3984375" style="9" customWidth="1"/>
    <col min="14082" max="14082" width="5.3984375" style="9" customWidth="1"/>
    <col min="14083" max="14083" width="5.59765625" style="9" customWidth="1"/>
    <col min="14084" max="14084" width="6" style="9" customWidth="1"/>
    <col min="14085" max="14085" width="5.3984375" style="9" customWidth="1"/>
    <col min="14086" max="14086" width="10" style="9" customWidth="1"/>
    <col min="14087" max="14087" width="3.09765625" style="9" customWidth="1"/>
    <col min="14088" max="14088" width="3.69921875" style="9" customWidth="1"/>
    <col min="14089" max="14089" width="3.3984375" style="9" customWidth="1"/>
    <col min="14090" max="14090" width="6.8984375" style="9" customWidth="1"/>
    <col min="14091" max="14091" width="7.09765625" style="9" customWidth="1"/>
    <col min="14092" max="14092" width="6.09765625" style="9" customWidth="1"/>
    <col min="14093" max="14093" width="7" style="9" customWidth="1"/>
    <col min="14094" max="14094" width="7.59765625" style="9" customWidth="1"/>
    <col min="14095" max="14095" width="3.19921875" style="9" customWidth="1"/>
    <col min="14096" max="14096" width="7.19921875" style="9" customWidth="1"/>
    <col min="14097" max="14097" width="11.59765625" style="9" customWidth="1"/>
    <col min="14098" max="14099" width="11.19921875" style="9" customWidth="1"/>
    <col min="14100" max="14100" width="8.09765625" style="9" customWidth="1"/>
    <col min="14101" max="14101" width="5.8984375" style="9" customWidth="1"/>
    <col min="14102" max="14102" width="5" style="9" customWidth="1"/>
    <col min="14103" max="14103" width="8.3984375" style="9" customWidth="1"/>
    <col min="14104" max="14104" width="8.59765625" style="9" customWidth="1"/>
    <col min="14105" max="14105" width="6.3984375" style="9" customWidth="1"/>
    <col min="14106" max="14336" width="9" style="9"/>
    <col min="14337" max="14337" width="3.3984375" style="9" customWidth="1"/>
    <col min="14338" max="14338" width="5.3984375" style="9" customWidth="1"/>
    <col min="14339" max="14339" width="5.59765625" style="9" customWidth="1"/>
    <col min="14340" max="14340" width="6" style="9" customWidth="1"/>
    <col min="14341" max="14341" width="5.3984375" style="9" customWidth="1"/>
    <col min="14342" max="14342" width="10" style="9" customWidth="1"/>
    <col min="14343" max="14343" width="3.09765625" style="9" customWidth="1"/>
    <col min="14344" max="14344" width="3.69921875" style="9" customWidth="1"/>
    <col min="14345" max="14345" width="3.3984375" style="9" customWidth="1"/>
    <col min="14346" max="14346" width="6.8984375" style="9" customWidth="1"/>
    <col min="14347" max="14347" width="7.09765625" style="9" customWidth="1"/>
    <col min="14348" max="14348" width="6.09765625" style="9" customWidth="1"/>
    <col min="14349" max="14349" width="7" style="9" customWidth="1"/>
    <col min="14350" max="14350" width="7.59765625" style="9" customWidth="1"/>
    <col min="14351" max="14351" width="3.19921875" style="9" customWidth="1"/>
    <col min="14352" max="14352" width="7.19921875" style="9" customWidth="1"/>
    <col min="14353" max="14353" width="11.59765625" style="9" customWidth="1"/>
    <col min="14354" max="14355" width="11.19921875" style="9" customWidth="1"/>
    <col min="14356" max="14356" width="8.09765625" style="9" customWidth="1"/>
    <col min="14357" max="14357" width="5.8984375" style="9" customWidth="1"/>
    <col min="14358" max="14358" width="5" style="9" customWidth="1"/>
    <col min="14359" max="14359" width="8.3984375" style="9" customWidth="1"/>
    <col min="14360" max="14360" width="8.59765625" style="9" customWidth="1"/>
    <col min="14361" max="14361" width="6.3984375" style="9" customWidth="1"/>
    <col min="14362" max="14592" width="9" style="9"/>
    <col min="14593" max="14593" width="3.3984375" style="9" customWidth="1"/>
    <col min="14594" max="14594" width="5.3984375" style="9" customWidth="1"/>
    <col min="14595" max="14595" width="5.59765625" style="9" customWidth="1"/>
    <col min="14596" max="14596" width="6" style="9" customWidth="1"/>
    <col min="14597" max="14597" width="5.3984375" style="9" customWidth="1"/>
    <col min="14598" max="14598" width="10" style="9" customWidth="1"/>
    <col min="14599" max="14599" width="3.09765625" style="9" customWidth="1"/>
    <col min="14600" max="14600" width="3.69921875" style="9" customWidth="1"/>
    <col min="14601" max="14601" width="3.3984375" style="9" customWidth="1"/>
    <col min="14602" max="14602" width="6.8984375" style="9" customWidth="1"/>
    <col min="14603" max="14603" width="7.09765625" style="9" customWidth="1"/>
    <col min="14604" max="14604" width="6.09765625" style="9" customWidth="1"/>
    <col min="14605" max="14605" width="7" style="9" customWidth="1"/>
    <col min="14606" max="14606" width="7.59765625" style="9" customWidth="1"/>
    <col min="14607" max="14607" width="3.19921875" style="9" customWidth="1"/>
    <col min="14608" max="14608" width="7.19921875" style="9" customWidth="1"/>
    <col min="14609" max="14609" width="11.59765625" style="9" customWidth="1"/>
    <col min="14610" max="14611" width="11.19921875" style="9" customWidth="1"/>
    <col min="14612" max="14612" width="8.09765625" style="9" customWidth="1"/>
    <col min="14613" max="14613" width="5.8984375" style="9" customWidth="1"/>
    <col min="14614" max="14614" width="5" style="9" customWidth="1"/>
    <col min="14615" max="14615" width="8.3984375" style="9" customWidth="1"/>
    <col min="14616" max="14616" width="8.59765625" style="9" customWidth="1"/>
    <col min="14617" max="14617" width="6.3984375" style="9" customWidth="1"/>
    <col min="14618" max="14848" width="9" style="9"/>
    <col min="14849" max="14849" width="3.3984375" style="9" customWidth="1"/>
    <col min="14850" max="14850" width="5.3984375" style="9" customWidth="1"/>
    <col min="14851" max="14851" width="5.59765625" style="9" customWidth="1"/>
    <col min="14852" max="14852" width="6" style="9" customWidth="1"/>
    <col min="14853" max="14853" width="5.3984375" style="9" customWidth="1"/>
    <col min="14854" max="14854" width="10" style="9" customWidth="1"/>
    <col min="14855" max="14855" width="3.09765625" style="9" customWidth="1"/>
    <col min="14856" max="14856" width="3.69921875" style="9" customWidth="1"/>
    <col min="14857" max="14857" width="3.3984375" style="9" customWidth="1"/>
    <col min="14858" max="14858" width="6.8984375" style="9" customWidth="1"/>
    <col min="14859" max="14859" width="7.09765625" style="9" customWidth="1"/>
    <col min="14860" max="14860" width="6.09765625" style="9" customWidth="1"/>
    <col min="14861" max="14861" width="7" style="9" customWidth="1"/>
    <col min="14862" max="14862" width="7.59765625" style="9" customWidth="1"/>
    <col min="14863" max="14863" width="3.19921875" style="9" customWidth="1"/>
    <col min="14864" max="14864" width="7.19921875" style="9" customWidth="1"/>
    <col min="14865" max="14865" width="11.59765625" style="9" customWidth="1"/>
    <col min="14866" max="14867" width="11.19921875" style="9" customWidth="1"/>
    <col min="14868" max="14868" width="8.09765625" style="9" customWidth="1"/>
    <col min="14869" max="14869" width="5.8984375" style="9" customWidth="1"/>
    <col min="14870" max="14870" width="5" style="9" customWidth="1"/>
    <col min="14871" max="14871" width="8.3984375" style="9" customWidth="1"/>
    <col min="14872" max="14872" width="8.59765625" style="9" customWidth="1"/>
    <col min="14873" max="14873" width="6.3984375" style="9" customWidth="1"/>
    <col min="14874" max="15104" width="9" style="9"/>
    <col min="15105" max="15105" width="3.3984375" style="9" customWidth="1"/>
    <col min="15106" max="15106" width="5.3984375" style="9" customWidth="1"/>
    <col min="15107" max="15107" width="5.59765625" style="9" customWidth="1"/>
    <col min="15108" max="15108" width="6" style="9" customWidth="1"/>
    <col min="15109" max="15109" width="5.3984375" style="9" customWidth="1"/>
    <col min="15110" max="15110" width="10" style="9" customWidth="1"/>
    <col min="15111" max="15111" width="3.09765625" style="9" customWidth="1"/>
    <col min="15112" max="15112" width="3.69921875" style="9" customWidth="1"/>
    <col min="15113" max="15113" width="3.3984375" style="9" customWidth="1"/>
    <col min="15114" max="15114" width="6.8984375" style="9" customWidth="1"/>
    <col min="15115" max="15115" width="7.09765625" style="9" customWidth="1"/>
    <col min="15116" max="15116" width="6.09765625" style="9" customWidth="1"/>
    <col min="15117" max="15117" width="7" style="9" customWidth="1"/>
    <col min="15118" max="15118" width="7.59765625" style="9" customWidth="1"/>
    <col min="15119" max="15119" width="3.19921875" style="9" customWidth="1"/>
    <col min="15120" max="15120" width="7.19921875" style="9" customWidth="1"/>
    <col min="15121" max="15121" width="11.59765625" style="9" customWidth="1"/>
    <col min="15122" max="15123" width="11.19921875" style="9" customWidth="1"/>
    <col min="15124" max="15124" width="8.09765625" style="9" customWidth="1"/>
    <col min="15125" max="15125" width="5.8984375" style="9" customWidth="1"/>
    <col min="15126" max="15126" width="5" style="9" customWidth="1"/>
    <col min="15127" max="15127" width="8.3984375" style="9" customWidth="1"/>
    <col min="15128" max="15128" width="8.59765625" style="9" customWidth="1"/>
    <col min="15129" max="15129" width="6.3984375" style="9" customWidth="1"/>
    <col min="15130" max="15360" width="9" style="9"/>
    <col min="15361" max="15361" width="3.3984375" style="9" customWidth="1"/>
    <col min="15362" max="15362" width="5.3984375" style="9" customWidth="1"/>
    <col min="15363" max="15363" width="5.59765625" style="9" customWidth="1"/>
    <col min="15364" max="15364" width="6" style="9" customWidth="1"/>
    <col min="15365" max="15365" width="5.3984375" style="9" customWidth="1"/>
    <col min="15366" max="15366" width="10" style="9" customWidth="1"/>
    <col min="15367" max="15367" width="3.09765625" style="9" customWidth="1"/>
    <col min="15368" max="15368" width="3.69921875" style="9" customWidth="1"/>
    <col min="15369" max="15369" width="3.3984375" style="9" customWidth="1"/>
    <col min="15370" max="15370" width="6.8984375" style="9" customWidth="1"/>
    <col min="15371" max="15371" width="7.09765625" style="9" customWidth="1"/>
    <col min="15372" max="15372" width="6.09765625" style="9" customWidth="1"/>
    <col min="15373" max="15373" width="7" style="9" customWidth="1"/>
    <col min="15374" max="15374" width="7.59765625" style="9" customWidth="1"/>
    <col min="15375" max="15375" width="3.19921875" style="9" customWidth="1"/>
    <col min="15376" max="15376" width="7.19921875" style="9" customWidth="1"/>
    <col min="15377" max="15377" width="11.59765625" style="9" customWidth="1"/>
    <col min="15378" max="15379" width="11.19921875" style="9" customWidth="1"/>
    <col min="15380" max="15380" width="8.09765625" style="9" customWidth="1"/>
    <col min="15381" max="15381" width="5.8984375" style="9" customWidth="1"/>
    <col min="15382" max="15382" width="5" style="9" customWidth="1"/>
    <col min="15383" max="15383" width="8.3984375" style="9" customWidth="1"/>
    <col min="15384" max="15384" width="8.59765625" style="9" customWidth="1"/>
    <col min="15385" max="15385" width="6.3984375" style="9" customWidth="1"/>
    <col min="15386" max="15616" width="9" style="9"/>
    <col min="15617" max="15617" width="3.3984375" style="9" customWidth="1"/>
    <col min="15618" max="15618" width="5.3984375" style="9" customWidth="1"/>
    <col min="15619" max="15619" width="5.59765625" style="9" customWidth="1"/>
    <col min="15620" max="15620" width="6" style="9" customWidth="1"/>
    <col min="15621" max="15621" width="5.3984375" style="9" customWidth="1"/>
    <col min="15622" max="15622" width="10" style="9" customWidth="1"/>
    <col min="15623" max="15623" width="3.09765625" style="9" customWidth="1"/>
    <col min="15624" max="15624" width="3.69921875" style="9" customWidth="1"/>
    <col min="15625" max="15625" width="3.3984375" style="9" customWidth="1"/>
    <col min="15626" max="15626" width="6.8984375" style="9" customWidth="1"/>
    <col min="15627" max="15627" width="7.09765625" style="9" customWidth="1"/>
    <col min="15628" max="15628" width="6.09765625" style="9" customWidth="1"/>
    <col min="15629" max="15629" width="7" style="9" customWidth="1"/>
    <col min="15630" max="15630" width="7.59765625" style="9" customWidth="1"/>
    <col min="15631" max="15631" width="3.19921875" style="9" customWidth="1"/>
    <col min="15632" max="15632" width="7.19921875" style="9" customWidth="1"/>
    <col min="15633" max="15633" width="11.59765625" style="9" customWidth="1"/>
    <col min="15634" max="15635" width="11.19921875" style="9" customWidth="1"/>
    <col min="15636" max="15636" width="8.09765625" style="9" customWidth="1"/>
    <col min="15637" max="15637" width="5.8984375" style="9" customWidth="1"/>
    <col min="15638" max="15638" width="5" style="9" customWidth="1"/>
    <col min="15639" max="15639" width="8.3984375" style="9" customWidth="1"/>
    <col min="15640" max="15640" width="8.59765625" style="9" customWidth="1"/>
    <col min="15641" max="15641" width="6.3984375" style="9" customWidth="1"/>
    <col min="15642" max="15872" width="9" style="9"/>
    <col min="15873" max="15873" width="3.3984375" style="9" customWidth="1"/>
    <col min="15874" max="15874" width="5.3984375" style="9" customWidth="1"/>
    <col min="15875" max="15875" width="5.59765625" style="9" customWidth="1"/>
    <col min="15876" max="15876" width="6" style="9" customWidth="1"/>
    <col min="15877" max="15877" width="5.3984375" style="9" customWidth="1"/>
    <col min="15878" max="15878" width="10" style="9" customWidth="1"/>
    <col min="15879" max="15879" width="3.09765625" style="9" customWidth="1"/>
    <col min="15880" max="15880" width="3.69921875" style="9" customWidth="1"/>
    <col min="15881" max="15881" width="3.3984375" style="9" customWidth="1"/>
    <col min="15882" max="15882" width="6.8984375" style="9" customWidth="1"/>
    <col min="15883" max="15883" width="7.09765625" style="9" customWidth="1"/>
    <col min="15884" max="15884" width="6.09765625" style="9" customWidth="1"/>
    <col min="15885" max="15885" width="7" style="9" customWidth="1"/>
    <col min="15886" max="15886" width="7.59765625" style="9" customWidth="1"/>
    <col min="15887" max="15887" width="3.19921875" style="9" customWidth="1"/>
    <col min="15888" max="15888" width="7.19921875" style="9" customWidth="1"/>
    <col min="15889" max="15889" width="11.59765625" style="9" customWidth="1"/>
    <col min="15890" max="15891" width="11.19921875" style="9" customWidth="1"/>
    <col min="15892" max="15892" width="8.09765625" style="9" customWidth="1"/>
    <col min="15893" max="15893" width="5.8984375" style="9" customWidth="1"/>
    <col min="15894" max="15894" width="5" style="9" customWidth="1"/>
    <col min="15895" max="15895" width="8.3984375" style="9" customWidth="1"/>
    <col min="15896" max="15896" width="8.59765625" style="9" customWidth="1"/>
    <col min="15897" max="15897" width="6.3984375" style="9" customWidth="1"/>
    <col min="15898" max="16128" width="9" style="9"/>
    <col min="16129" max="16129" width="3.3984375" style="9" customWidth="1"/>
    <col min="16130" max="16130" width="5.3984375" style="9" customWidth="1"/>
    <col min="16131" max="16131" width="5.59765625" style="9" customWidth="1"/>
    <col min="16132" max="16132" width="6" style="9" customWidth="1"/>
    <col min="16133" max="16133" width="5.3984375" style="9" customWidth="1"/>
    <col min="16134" max="16134" width="10" style="9" customWidth="1"/>
    <col min="16135" max="16135" width="3.09765625" style="9" customWidth="1"/>
    <col min="16136" max="16136" width="3.69921875" style="9" customWidth="1"/>
    <col min="16137" max="16137" width="3.3984375" style="9" customWidth="1"/>
    <col min="16138" max="16138" width="6.8984375" style="9" customWidth="1"/>
    <col min="16139" max="16139" width="7.09765625" style="9" customWidth="1"/>
    <col min="16140" max="16140" width="6.09765625" style="9" customWidth="1"/>
    <col min="16141" max="16141" width="7" style="9" customWidth="1"/>
    <col min="16142" max="16142" width="7.59765625" style="9" customWidth="1"/>
    <col min="16143" max="16143" width="3.19921875" style="9" customWidth="1"/>
    <col min="16144" max="16144" width="7.19921875" style="9" customWidth="1"/>
    <col min="16145" max="16145" width="11.59765625" style="9" customWidth="1"/>
    <col min="16146" max="16147" width="11.19921875" style="9" customWidth="1"/>
    <col min="16148" max="16148" width="8.09765625" style="9" customWidth="1"/>
    <col min="16149" max="16149" width="5.8984375" style="9" customWidth="1"/>
    <col min="16150" max="16150" width="5" style="9" customWidth="1"/>
    <col min="16151" max="16151" width="8.3984375" style="9" customWidth="1"/>
    <col min="16152" max="16152" width="8.59765625" style="9" customWidth="1"/>
    <col min="16153" max="16153" width="6.3984375" style="9" customWidth="1"/>
    <col min="16154" max="16384" width="9" style="9"/>
  </cols>
  <sheetData>
    <row r="1" spans="1:26" s="2" customFormat="1" ht="28.8" x14ac:dyDescent="0.75">
      <c r="A1" s="1"/>
      <c r="J1" s="4" t="s">
        <v>490</v>
      </c>
      <c r="K1" s="4"/>
      <c r="L1" s="163"/>
      <c r="M1" s="163"/>
      <c r="N1" s="163"/>
      <c r="X1" s="164" t="s">
        <v>29</v>
      </c>
      <c r="Y1" s="163"/>
    </row>
    <row r="2" spans="1:26" s="1" customFormat="1" ht="23.4" x14ac:dyDescent="0.6">
      <c r="A2" s="163" t="s">
        <v>0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</row>
    <row r="3" spans="1:26" s="1" customFormat="1" ht="23.4" x14ac:dyDescent="0.6">
      <c r="A3" s="163" t="s">
        <v>30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</row>
    <row r="4" spans="1:26" s="1" customFormat="1" ht="23.4" x14ac:dyDescent="0.6">
      <c r="A4" s="68"/>
      <c r="B4" s="60" t="s">
        <v>309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1"/>
    </row>
    <row r="5" spans="1:26" x14ac:dyDescent="0.5">
      <c r="A5" s="165" t="s">
        <v>1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7"/>
      <c r="O5" s="168" t="s">
        <v>2</v>
      </c>
      <c r="P5" s="169"/>
      <c r="Q5" s="169"/>
      <c r="R5" s="169"/>
      <c r="S5" s="169"/>
      <c r="T5" s="169"/>
      <c r="U5" s="169"/>
      <c r="V5" s="169"/>
      <c r="W5" s="169"/>
      <c r="X5" s="169"/>
      <c r="Y5" s="170"/>
      <c r="Z5" s="84" t="s">
        <v>876</v>
      </c>
    </row>
    <row r="6" spans="1:26" x14ac:dyDescent="0.5">
      <c r="A6" s="171" t="s">
        <v>3</v>
      </c>
      <c r="B6" s="171" t="s">
        <v>4</v>
      </c>
      <c r="C6" s="174" t="s">
        <v>5</v>
      </c>
      <c r="D6" s="177" t="s">
        <v>6</v>
      </c>
      <c r="E6" s="177"/>
      <c r="F6" s="171" t="s">
        <v>7</v>
      </c>
      <c r="G6" s="178" t="s">
        <v>8</v>
      </c>
      <c r="H6" s="179"/>
      <c r="I6" s="180"/>
      <c r="J6" s="201" t="s">
        <v>9</v>
      </c>
      <c r="K6" s="202"/>
      <c r="L6" s="202"/>
      <c r="M6" s="202"/>
      <c r="N6" s="202"/>
      <c r="O6" s="171" t="s">
        <v>3</v>
      </c>
      <c r="P6" s="171" t="s">
        <v>10</v>
      </c>
      <c r="Q6" s="171" t="s">
        <v>11</v>
      </c>
      <c r="R6" s="171" t="s">
        <v>12</v>
      </c>
      <c r="S6" s="171" t="s">
        <v>13</v>
      </c>
      <c r="T6" s="195" t="s">
        <v>14</v>
      </c>
      <c r="U6" s="196"/>
      <c r="V6" s="196"/>
      <c r="W6" s="197"/>
      <c r="X6" s="171" t="s">
        <v>15</v>
      </c>
      <c r="Y6" s="198" t="s">
        <v>16</v>
      </c>
    </row>
    <row r="7" spans="1:26" x14ac:dyDescent="0.5">
      <c r="A7" s="172"/>
      <c r="B7" s="172"/>
      <c r="C7" s="175"/>
      <c r="D7" s="172" t="s">
        <v>17</v>
      </c>
      <c r="E7" s="172" t="s">
        <v>18</v>
      </c>
      <c r="F7" s="172"/>
      <c r="G7" s="184" t="s">
        <v>19</v>
      </c>
      <c r="H7" s="184" t="s">
        <v>20</v>
      </c>
      <c r="I7" s="184" t="s">
        <v>21</v>
      </c>
      <c r="J7" s="171" t="s">
        <v>22</v>
      </c>
      <c r="K7" s="171" t="s">
        <v>23</v>
      </c>
      <c r="L7" s="171" t="s">
        <v>24</v>
      </c>
      <c r="M7" s="171" t="s">
        <v>25</v>
      </c>
      <c r="N7" s="174" t="s">
        <v>26</v>
      </c>
      <c r="O7" s="172"/>
      <c r="P7" s="172"/>
      <c r="Q7" s="172"/>
      <c r="R7" s="172"/>
      <c r="S7" s="172"/>
      <c r="T7" s="189" t="s">
        <v>27</v>
      </c>
      <c r="U7" s="192" t="s">
        <v>23</v>
      </c>
      <c r="V7" s="171" t="s">
        <v>24</v>
      </c>
      <c r="W7" s="171" t="s">
        <v>28</v>
      </c>
      <c r="X7" s="172"/>
      <c r="Y7" s="199"/>
    </row>
    <row r="8" spans="1:26" x14ac:dyDescent="0.5">
      <c r="A8" s="172"/>
      <c r="B8" s="172"/>
      <c r="C8" s="175"/>
      <c r="D8" s="172"/>
      <c r="E8" s="172"/>
      <c r="F8" s="172"/>
      <c r="G8" s="185"/>
      <c r="H8" s="185"/>
      <c r="I8" s="185"/>
      <c r="J8" s="172"/>
      <c r="K8" s="172"/>
      <c r="L8" s="172"/>
      <c r="M8" s="172"/>
      <c r="N8" s="175"/>
      <c r="O8" s="172"/>
      <c r="P8" s="172"/>
      <c r="Q8" s="172"/>
      <c r="R8" s="172"/>
      <c r="S8" s="172"/>
      <c r="T8" s="190"/>
      <c r="U8" s="193"/>
      <c r="V8" s="172"/>
      <c r="W8" s="172"/>
      <c r="X8" s="172"/>
      <c r="Y8" s="199"/>
    </row>
    <row r="9" spans="1:26" ht="25.5" customHeight="1" x14ac:dyDescent="0.5">
      <c r="A9" s="173"/>
      <c r="B9" s="173"/>
      <c r="C9" s="176"/>
      <c r="D9" s="173"/>
      <c r="E9" s="173"/>
      <c r="F9" s="173"/>
      <c r="G9" s="186"/>
      <c r="H9" s="186"/>
      <c r="I9" s="186"/>
      <c r="J9" s="173"/>
      <c r="K9" s="173"/>
      <c r="L9" s="173"/>
      <c r="M9" s="173"/>
      <c r="N9" s="176"/>
      <c r="O9" s="173"/>
      <c r="P9" s="173"/>
      <c r="Q9" s="173"/>
      <c r="R9" s="173"/>
      <c r="S9" s="173"/>
      <c r="T9" s="191"/>
      <c r="U9" s="194"/>
      <c r="V9" s="173"/>
      <c r="W9" s="173"/>
      <c r="X9" s="173"/>
      <c r="Y9" s="200"/>
    </row>
    <row r="10" spans="1:26" x14ac:dyDescent="0.5">
      <c r="A10" s="13">
        <v>1</v>
      </c>
      <c r="B10" s="13" t="s">
        <v>123</v>
      </c>
      <c r="C10" s="13">
        <v>36027</v>
      </c>
      <c r="D10" s="13">
        <v>186</v>
      </c>
      <c r="E10" s="13">
        <v>2542</v>
      </c>
      <c r="F10" s="13" t="s">
        <v>309</v>
      </c>
      <c r="G10" s="13">
        <v>10</v>
      </c>
      <c r="H10" s="13">
        <v>3</v>
      </c>
      <c r="I10" s="13">
        <v>64</v>
      </c>
      <c r="J10" s="15"/>
      <c r="K10" s="15"/>
      <c r="L10" s="15"/>
      <c r="M10" s="15"/>
      <c r="N10" s="15"/>
      <c r="O10" s="13">
        <v>1</v>
      </c>
      <c r="P10" s="42" t="s">
        <v>699</v>
      </c>
      <c r="Q10" s="27" t="s">
        <v>44</v>
      </c>
      <c r="R10" s="27"/>
      <c r="S10" s="27"/>
      <c r="T10" s="27"/>
      <c r="U10" s="27"/>
      <c r="V10" s="27"/>
      <c r="W10" s="27"/>
      <c r="X10" s="13"/>
      <c r="Y10" s="75" t="s">
        <v>700</v>
      </c>
    </row>
    <row r="11" spans="1:26" x14ac:dyDescent="0.5">
      <c r="A11" s="17"/>
      <c r="B11" s="17" t="s">
        <v>123</v>
      </c>
      <c r="C11" s="17">
        <v>13701</v>
      </c>
      <c r="D11" s="17">
        <v>97</v>
      </c>
      <c r="E11" s="17">
        <v>622</v>
      </c>
      <c r="F11" s="17" t="s">
        <v>309</v>
      </c>
      <c r="G11" s="17">
        <v>13</v>
      </c>
      <c r="H11" s="17">
        <v>2</v>
      </c>
      <c r="I11" s="17">
        <v>44</v>
      </c>
      <c r="J11" s="20"/>
      <c r="K11" s="20"/>
      <c r="L11" s="20"/>
      <c r="M11" s="20"/>
      <c r="N11" s="20"/>
      <c r="O11" s="17"/>
      <c r="P11" s="21"/>
      <c r="Q11" s="17"/>
      <c r="R11" s="17"/>
      <c r="S11" s="17"/>
      <c r="T11" s="17"/>
      <c r="U11" s="17"/>
      <c r="V11" s="17"/>
      <c r="W11" s="17"/>
      <c r="X11" s="17"/>
      <c r="Y11" s="76"/>
    </row>
    <row r="12" spans="1:26" x14ac:dyDescent="0.5">
      <c r="A12" s="17">
        <v>2</v>
      </c>
      <c r="B12" s="17" t="s">
        <v>123</v>
      </c>
      <c r="C12" s="17">
        <v>36032</v>
      </c>
      <c r="D12" s="17">
        <v>190</v>
      </c>
      <c r="E12" s="17">
        <v>2543</v>
      </c>
      <c r="F12" s="17" t="s">
        <v>309</v>
      </c>
      <c r="G12" s="17">
        <v>6</v>
      </c>
      <c r="H12" s="17">
        <v>2</v>
      </c>
      <c r="I12" s="17">
        <v>94</v>
      </c>
      <c r="J12" s="20"/>
      <c r="K12" s="20"/>
      <c r="L12" s="20"/>
      <c r="M12" s="20"/>
      <c r="N12" s="20"/>
      <c r="O12" s="17">
        <v>2</v>
      </c>
      <c r="P12" s="21" t="s">
        <v>701</v>
      </c>
      <c r="Q12" s="97" t="s">
        <v>44</v>
      </c>
      <c r="R12" s="70" t="s">
        <v>46</v>
      </c>
      <c r="S12" s="70"/>
      <c r="T12" s="70"/>
      <c r="U12" s="70"/>
      <c r="V12" s="70" t="s">
        <v>1152</v>
      </c>
      <c r="W12" s="70"/>
      <c r="X12" s="70">
        <v>6</v>
      </c>
      <c r="Y12" s="76" t="s">
        <v>702</v>
      </c>
    </row>
    <row r="13" spans="1:26" x14ac:dyDescent="0.5">
      <c r="A13" s="17">
        <v>3</v>
      </c>
      <c r="B13" s="17" t="s">
        <v>123</v>
      </c>
      <c r="C13" s="17">
        <v>3496</v>
      </c>
      <c r="D13" s="17">
        <v>80</v>
      </c>
      <c r="E13" s="17">
        <v>435</v>
      </c>
      <c r="F13" s="17" t="s">
        <v>309</v>
      </c>
      <c r="G13" s="17">
        <v>4</v>
      </c>
      <c r="H13" s="17">
        <v>1</v>
      </c>
      <c r="I13" s="17">
        <v>39</v>
      </c>
      <c r="J13" s="20"/>
      <c r="K13" s="20"/>
      <c r="L13" s="20"/>
      <c r="M13" s="20"/>
      <c r="N13" s="20"/>
      <c r="O13" s="17">
        <v>3</v>
      </c>
      <c r="P13" s="21" t="s">
        <v>703</v>
      </c>
      <c r="Q13" s="17" t="s">
        <v>44</v>
      </c>
      <c r="R13" s="17"/>
      <c r="S13" s="17"/>
      <c r="T13" s="17"/>
      <c r="U13" s="17"/>
      <c r="V13" s="17"/>
      <c r="W13" s="17"/>
      <c r="X13" s="17"/>
      <c r="Y13" s="76" t="s">
        <v>704</v>
      </c>
    </row>
    <row r="14" spans="1:26" x14ac:dyDescent="0.5">
      <c r="A14" s="17">
        <v>4</v>
      </c>
      <c r="B14" s="17" t="s">
        <v>123</v>
      </c>
      <c r="C14" s="17">
        <v>36981</v>
      </c>
      <c r="D14" s="17">
        <v>36</v>
      </c>
      <c r="E14" s="17">
        <v>2771</v>
      </c>
      <c r="F14" s="17" t="s">
        <v>309</v>
      </c>
      <c r="G14" s="17">
        <v>0</v>
      </c>
      <c r="H14" s="17">
        <v>1</v>
      </c>
      <c r="I14" s="17">
        <v>89</v>
      </c>
      <c r="J14" s="20"/>
      <c r="K14" s="17"/>
      <c r="L14" s="17"/>
      <c r="M14" s="17"/>
      <c r="N14" s="17"/>
      <c r="O14" s="17">
        <v>4</v>
      </c>
      <c r="P14" s="21" t="s">
        <v>705</v>
      </c>
      <c r="Q14" s="17" t="s">
        <v>44</v>
      </c>
      <c r="R14" s="17"/>
      <c r="S14" s="17"/>
      <c r="T14" s="17"/>
      <c r="U14" s="17"/>
      <c r="V14" s="17"/>
      <c r="W14" s="17"/>
      <c r="X14" s="17"/>
      <c r="Y14" s="76" t="s">
        <v>706</v>
      </c>
    </row>
    <row r="15" spans="1:26" x14ac:dyDescent="0.5">
      <c r="A15" s="17">
        <v>5</v>
      </c>
      <c r="B15" s="17" t="s">
        <v>123</v>
      </c>
      <c r="C15" s="17">
        <v>27251</v>
      </c>
      <c r="D15" s="17">
        <v>44</v>
      </c>
      <c r="E15" s="17">
        <v>27251</v>
      </c>
      <c r="F15" s="17" t="s">
        <v>309</v>
      </c>
      <c r="G15" s="17">
        <v>4</v>
      </c>
      <c r="H15" s="17">
        <v>2</v>
      </c>
      <c r="I15" s="17">
        <v>65</v>
      </c>
      <c r="J15" s="20"/>
      <c r="K15" s="17"/>
      <c r="L15" s="17"/>
      <c r="M15" s="17"/>
      <c r="N15" s="17"/>
      <c r="O15" s="17">
        <v>5</v>
      </c>
      <c r="P15" s="21" t="s">
        <v>707</v>
      </c>
      <c r="Q15" s="17" t="s">
        <v>44</v>
      </c>
      <c r="R15" s="17"/>
      <c r="S15" s="17"/>
      <c r="T15" s="17"/>
      <c r="U15" s="17"/>
      <c r="W15" s="17"/>
      <c r="X15" s="17"/>
      <c r="Y15" s="76" t="s">
        <v>708</v>
      </c>
    </row>
    <row r="16" spans="1:26" x14ac:dyDescent="0.5">
      <c r="A16" s="17">
        <v>6</v>
      </c>
      <c r="B16" s="17" t="s">
        <v>123</v>
      </c>
      <c r="C16" s="17">
        <v>3698</v>
      </c>
      <c r="D16" s="17">
        <v>37</v>
      </c>
      <c r="E16" s="17">
        <v>2772</v>
      </c>
      <c r="F16" s="17" t="s">
        <v>309</v>
      </c>
      <c r="G16" s="17">
        <v>0</v>
      </c>
      <c r="H16" s="17">
        <v>2</v>
      </c>
      <c r="I16" s="17">
        <v>46</v>
      </c>
      <c r="J16" s="20"/>
      <c r="K16" s="17"/>
      <c r="L16" s="17"/>
      <c r="M16" s="17"/>
      <c r="N16" s="17"/>
      <c r="O16" s="17">
        <v>6</v>
      </c>
      <c r="P16" s="21" t="s">
        <v>709</v>
      </c>
      <c r="Q16" s="17" t="s">
        <v>44</v>
      </c>
      <c r="R16" s="17"/>
      <c r="S16" s="17"/>
      <c r="T16" s="17"/>
      <c r="U16" s="17"/>
      <c r="W16" s="17"/>
      <c r="X16" s="17"/>
      <c r="Y16" s="76" t="s">
        <v>710</v>
      </c>
    </row>
    <row r="17" spans="1:25" x14ac:dyDescent="0.5">
      <c r="A17" s="17">
        <v>7</v>
      </c>
      <c r="B17" s="17" t="s">
        <v>123</v>
      </c>
      <c r="C17" s="17">
        <v>7447</v>
      </c>
      <c r="D17" s="17">
        <v>93</v>
      </c>
      <c r="E17" s="17">
        <v>411</v>
      </c>
      <c r="F17" s="17" t="s">
        <v>309</v>
      </c>
      <c r="G17" s="17">
        <v>0</v>
      </c>
      <c r="H17" s="17">
        <v>1</v>
      </c>
      <c r="I17" s="17">
        <v>41</v>
      </c>
      <c r="J17" s="20"/>
      <c r="K17" s="17"/>
      <c r="L17" s="17"/>
      <c r="M17" s="17"/>
      <c r="N17" s="17"/>
      <c r="O17" s="17">
        <v>7</v>
      </c>
      <c r="P17" s="21" t="s">
        <v>711</v>
      </c>
      <c r="Q17" s="17" t="s">
        <v>44</v>
      </c>
      <c r="R17" s="17"/>
      <c r="S17" s="17"/>
      <c r="T17" s="17"/>
      <c r="U17" s="17"/>
      <c r="V17" s="17"/>
      <c r="W17" s="17"/>
      <c r="X17" s="17"/>
      <c r="Y17" s="76" t="s">
        <v>712</v>
      </c>
    </row>
    <row r="18" spans="1:25" x14ac:dyDescent="0.5">
      <c r="A18" s="17">
        <v>8</v>
      </c>
      <c r="B18" s="17" t="s">
        <v>123</v>
      </c>
      <c r="C18" s="17">
        <v>39565</v>
      </c>
      <c r="D18" s="17">
        <v>224</v>
      </c>
      <c r="E18" s="17">
        <v>3210</v>
      </c>
      <c r="F18" s="17" t="s">
        <v>309</v>
      </c>
      <c r="G18" s="17">
        <v>4</v>
      </c>
      <c r="H18" s="17">
        <v>1</v>
      </c>
      <c r="I18" s="17">
        <v>90</v>
      </c>
      <c r="J18" s="20"/>
      <c r="K18" s="17"/>
      <c r="L18" s="17"/>
      <c r="M18" s="17"/>
      <c r="N18" s="17"/>
      <c r="O18" s="17">
        <v>8</v>
      </c>
      <c r="P18" s="21" t="s">
        <v>713</v>
      </c>
      <c r="Q18" s="17" t="s">
        <v>44</v>
      </c>
      <c r="R18" s="17"/>
      <c r="S18" s="17"/>
      <c r="T18" s="17"/>
      <c r="U18" s="17"/>
      <c r="V18" s="17"/>
      <c r="W18" s="17"/>
      <c r="X18" s="17"/>
      <c r="Y18" s="76" t="s">
        <v>714</v>
      </c>
    </row>
    <row r="19" spans="1:25" x14ac:dyDescent="0.5">
      <c r="A19" s="17">
        <v>9</v>
      </c>
      <c r="B19" s="17" t="s">
        <v>123</v>
      </c>
      <c r="C19" s="17">
        <v>367</v>
      </c>
      <c r="D19" s="17">
        <v>179</v>
      </c>
      <c r="E19" s="17">
        <v>17</v>
      </c>
      <c r="F19" s="17" t="s">
        <v>309</v>
      </c>
      <c r="G19" s="17">
        <v>4</v>
      </c>
      <c r="H19" s="17">
        <v>1</v>
      </c>
      <c r="I19" s="17">
        <v>98</v>
      </c>
      <c r="J19" s="20"/>
      <c r="K19" s="17"/>
      <c r="L19" s="17"/>
      <c r="M19" s="17"/>
      <c r="N19" s="17"/>
      <c r="O19" s="17">
        <v>9</v>
      </c>
      <c r="P19" s="21" t="s">
        <v>695</v>
      </c>
      <c r="Q19" s="17" t="s">
        <v>44</v>
      </c>
      <c r="R19" s="17"/>
      <c r="S19" s="17"/>
      <c r="T19" s="17"/>
      <c r="U19" s="17"/>
      <c r="V19" s="17"/>
      <c r="W19" s="17"/>
      <c r="X19" s="17"/>
      <c r="Y19" s="76" t="s">
        <v>715</v>
      </c>
    </row>
    <row r="20" spans="1:25" x14ac:dyDescent="0.5">
      <c r="A20" s="17">
        <v>10</v>
      </c>
      <c r="B20" s="17" t="s">
        <v>123</v>
      </c>
      <c r="C20" s="17">
        <v>7552</v>
      </c>
      <c r="D20" s="17">
        <v>44</v>
      </c>
      <c r="E20" s="17">
        <v>416</v>
      </c>
      <c r="F20" s="17" t="s">
        <v>309</v>
      </c>
      <c r="G20" s="17">
        <v>1</v>
      </c>
      <c r="H20" s="17">
        <v>1</v>
      </c>
      <c r="I20" s="17">
        <v>22</v>
      </c>
      <c r="J20" s="20"/>
      <c r="K20" s="17"/>
      <c r="L20" s="17"/>
      <c r="M20" s="17"/>
      <c r="N20" s="17"/>
      <c r="O20" s="17">
        <v>10</v>
      </c>
      <c r="P20" s="21" t="s">
        <v>716</v>
      </c>
      <c r="Q20" s="17" t="s">
        <v>44</v>
      </c>
      <c r="R20" s="17"/>
      <c r="S20" s="17"/>
      <c r="T20" s="17"/>
      <c r="U20" s="17"/>
      <c r="V20" s="17"/>
      <c r="W20" s="17"/>
      <c r="X20" s="17"/>
      <c r="Y20" s="76" t="s">
        <v>717</v>
      </c>
    </row>
    <row r="21" spans="1:25" x14ac:dyDescent="0.5">
      <c r="A21" s="17"/>
      <c r="B21" s="17" t="s">
        <v>123</v>
      </c>
      <c r="C21" s="17">
        <v>7460</v>
      </c>
      <c r="D21" s="17">
        <v>49</v>
      </c>
      <c r="E21" s="17">
        <v>424</v>
      </c>
      <c r="F21" s="17" t="s">
        <v>309</v>
      </c>
      <c r="G21" s="17">
        <v>0</v>
      </c>
      <c r="H21" s="17">
        <v>2</v>
      </c>
      <c r="I21" s="17">
        <v>64</v>
      </c>
      <c r="J21" s="20"/>
      <c r="K21" s="17"/>
      <c r="L21" s="17"/>
      <c r="M21" s="17"/>
      <c r="N21" s="17"/>
      <c r="O21" s="17"/>
      <c r="P21" s="21"/>
      <c r="Q21" s="17"/>
      <c r="R21" s="17"/>
      <c r="S21" s="17"/>
      <c r="T21" s="17"/>
      <c r="U21" s="17"/>
      <c r="V21" s="17"/>
      <c r="W21" s="17"/>
      <c r="X21" s="17"/>
      <c r="Y21" s="76"/>
    </row>
    <row r="22" spans="1:25" x14ac:dyDescent="0.5">
      <c r="A22" s="17"/>
      <c r="B22" s="17" t="s">
        <v>123</v>
      </c>
      <c r="C22" s="17">
        <v>7459</v>
      </c>
      <c r="D22" s="17">
        <v>48</v>
      </c>
      <c r="E22" s="17">
        <v>423</v>
      </c>
      <c r="F22" s="17" t="s">
        <v>309</v>
      </c>
      <c r="G22" s="17">
        <v>1</v>
      </c>
      <c r="H22" s="17">
        <v>3</v>
      </c>
      <c r="I22" s="17">
        <v>61</v>
      </c>
      <c r="J22" s="20"/>
      <c r="K22" s="17"/>
      <c r="L22" s="17"/>
      <c r="M22" s="17"/>
      <c r="N22" s="17"/>
      <c r="O22" s="17"/>
      <c r="P22" s="21"/>
      <c r="Q22" s="17"/>
      <c r="R22" s="17"/>
      <c r="S22" s="17"/>
      <c r="T22" s="17"/>
      <c r="U22" s="17"/>
      <c r="V22" s="17"/>
      <c r="W22" s="17"/>
      <c r="X22" s="17"/>
      <c r="Y22" s="76"/>
    </row>
    <row r="23" spans="1:25" x14ac:dyDescent="0.5">
      <c r="A23" s="17">
        <v>11</v>
      </c>
      <c r="B23" s="17" t="s">
        <v>123</v>
      </c>
      <c r="C23" s="17">
        <v>797</v>
      </c>
      <c r="D23" s="17">
        <v>190</v>
      </c>
      <c r="E23" s="17">
        <v>47</v>
      </c>
      <c r="F23" s="17" t="s">
        <v>309</v>
      </c>
      <c r="G23" s="17">
        <v>3</v>
      </c>
      <c r="H23" s="17">
        <v>3</v>
      </c>
      <c r="I23" s="17">
        <v>56</v>
      </c>
      <c r="J23" s="20"/>
      <c r="K23" s="17"/>
      <c r="L23" s="17"/>
      <c r="M23" s="17"/>
      <c r="N23" s="17"/>
      <c r="O23" s="17">
        <v>11</v>
      </c>
      <c r="P23" s="21" t="s">
        <v>718</v>
      </c>
      <c r="Q23" s="17" t="s">
        <v>44</v>
      </c>
      <c r="R23" s="17"/>
      <c r="S23" s="17"/>
      <c r="T23" s="17"/>
      <c r="U23" s="17"/>
      <c r="V23" s="17"/>
      <c r="W23" s="17"/>
      <c r="X23" s="17"/>
      <c r="Y23" s="76" t="s">
        <v>719</v>
      </c>
    </row>
    <row r="24" spans="1:25" x14ac:dyDescent="0.5">
      <c r="A24" s="17"/>
      <c r="B24" s="17" t="s">
        <v>123</v>
      </c>
      <c r="C24" s="17">
        <v>32245</v>
      </c>
      <c r="D24" s="17">
        <v>121</v>
      </c>
      <c r="E24" s="17">
        <v>1152</v>
      </c>
      <c r="F24" s="17" t="s">
        <v>309</v>
      </c>
      <c r="G24" s="17">
        <v>0</v>
      </c>
      <c r="H24" s="17">
        <v>2</v>
      </c>
      <c r="I24" s="17">
        <v>8</v>
      </c>
      <c r="J24" s="20"/>
      <c r="K24" s="17"/>
      <c r="L24" s="17"/>
      <c r="M24" s="17"/>
      <c r="N24" s="17"/>
      <c r="O24" s="17"/>
      <c r="P24" s="21"/>
      <c r="Q24" s="17"/>
      <c r="R24" s="17"/>
      <c r="S24" s="17"/>
      <c r="T24" s="17"/>
      <c r="U24" s="17"/>
      <c r="V24" s="17"/>
      <c r="W24" s="17"/>
      <c r="X24" s="17"/>
      <c r="Y24" s="76"/>
    </row>
    <row r="25" spans="1:25" x14ac:dyDescent="0.5">
      <c r="A25" s="17">
        <v>12</v>
      </c>
      <c r="B25" s="17" t="s">
        <v>123</v>
      </c>
      <c r="C25" s="17">
        <v>39692</v>
      </c>
      <c r="D25" s="17">
        <v>31</v>
      </c>
      <c r="E25" s="17">
        <v>3296</v>
      </c>
      <c r="F25" s="17" t="s">
        <v>309</v>
      </c>
      <c r="G25" s="17">
        <v>10</v>
      </c>
      <c r="H25" s="17">
        <v>0</v>
      </c>
      <c r="I25" s="17">
        <v>71</v>
      </c>
      <c r="J25" s="20"/>
      <c r="K25" s="17"/>
      <c r="L25" s="17"/>
      <c r="M25" s="17"/>
      <c r="N25" s="17"/>
      <c r="O25" s="17">
        <v>12</v>
      </c>
      <c r="P25" s="21" t="s">
        <v>721</v>
      </c>
      <c r="Q25" s="17" t="s">
        <v>44</v>
      </c>
      <c r="R25" s="17"/>
      <c r="S25" s="17"/>
      <c r="T25" s="17"/>
      <c r="U25" s="17"/>
      <c r="V25" s="17"/>
      <c r="W25" s="17"/>
      <c r="X25" s="17"/>
      <c r="Y25" s="76" t="s">
        <v>720</v>
      </c>
    </row>
    <row r="26" spans="1:25" x14ac:dyDescent="0.5">
      <c r="A26" s="17">
        <v>13</v>
      </c>
      <c r="B26" s="17" t="s">
        <v>123</v>
      </c>
      <c r="C26" s="17">
        <v>39689</v>
      </c>
      <c r="D26" s="17">
        <v>28</v>
      </c>
      <c r="E26" s="17">
        <v>3293</v>
      </c>
      <c r="F26" s="17" t="s">
        <v>309</v>
      </c>
      <c r="G26" s="17">
        <v>9</v>
      </c>
      <c r="H26" s="17">
        <v>1</v>
      </c>
      <c r="I26" s="17">
        <v>84</v>
      </c>
      <c r="J26" s="20"/>
      <c r="K26" s="17"/>
      <c r="L26" s="17"/>
      <c r="M26" s="17"/>
      <c r="N26" s="17"/>
      <c r="O26" s="17">
        <v>13</v>
      </c>
      <c r="P26" s="21" t="s">
        <v>721</v>
      </c>
      <c r="Q26" s="17" t="s">
        <v>44</v>
      </c>
      <c r="R26" s="17"/>
      <c r="S26" s="17"/>
      <c r="T26" s="17"/>
      <c r="U26" s="17"/>
      <c r="V26" s="17"/>
      <c r="W26" s="17"/>
      <c r="X26" s="17"/>
      <c r="Y26" s="76" t="s">
        <v>722</v>
      </c>
    </row>
    <row r="27" spans="1:25" x14ac:dyDescent="0.5">
      <c r="A27" s="17">
        <v>14</v>
      </c>
      <c r="B27" s="17" t="s">
        <v>123</v>
      </c>
      <c r="C27" s="17">
        <v>39688</v>
      </c>
      <c r="D27" s="17">
        <v>27</v>
      </c>
      <c r="E27" s="17">
        <v>3292</v>
      </c>
      <c r="F27" s="17" t="s">
        <v>309</v>
      </c>
      <c r="G27" s="17">
        <v>8</v>
      </c>
      <c r="H27" s="17">
        <v>3</v>
      </c>
      <c r="I27" s="17">
        <v>65</v>
      </c>
      <c r="J27" s="20"/>
      <c r="K27" s="17"/>
      <c r="L27" s="17"/>
      <c r="M27" s="17"/>
      <c r="N27" s="17"/>
      <c r="O27" s="17">
        <v>14</v>
      </c>
      <c r="P27" s="21" t="s">
        <v>721</v>
      </c>
      <c r="Q27" s="17" t="s">
        <v>44</v>
      </c>
      <c r="R27" s="17"/>
      <c r="S27" s="17"/>
      <c r="T27" s="17"/>
      <c r="U27" s="17"/>
      <c r="V27" s="17"/>
      <c r="W27" s="17"/>
      <c r="X27" s="17"/>
      <c r="Y27" s="76" t="s">
        <v>723</v>
      </c>
    </row>
    <row r="28" spans="1:25" x14ac:dyDescent="0.5">
      <c r="A28" s="17">
        <v>15</v>
      </c>
      <c r="B28" s="17" t="s">
        <v>123</v>
      </c>
      <c r="C28" s="17">
        <v>39691</v>
      </c>
      <c r="D28" s="17">
        <v>30</v>
      </c>
      <c r="E28" s="17">
        <v>3295</v>
      </c>
      <c r="F28" s="17" t="s">
        <v>309</v>
      </c>
      <c r="G28" s="17">
        <v>9</v>
      </c>
      <c r="H28" s="17">
        <v>3</v>
      </c>
      <c r="I28" s="17">
        <v>26</v>
      </c>
      <c r="J28" s="20"/>
      <c r="K28" s="17"/>
      <c r="L28" s="17"/>
      <c r="M28" s="17"/>
      <c r="N28" s="17"/>
      <c r="O28" s="17">
        <v>15</v>
      </c>
      <c r="P28" s="21" t="s">
        <v>721</v>
      </c>
      <c r="Q28" s="17" t="s">
        <v>44</v>
      </c>
      <c r="R28" s="17"/>
      <c r="S28" s="17"/>
      <c r="T28" s="17"/>
      <c r="U28" s="17"/>
      <c r="V28" s="17"/>
      <c r="W28" s="17"/>
      <c r="X28" s="17"/>
      <c r="Y28" s="76" t="s">
        <v>724</v>
      </c>
    </row>
    <row r="29" spans="1:25" x14ac:dyDescent="0.5">
      <c r="A29" s="17">
        <v>16</v>
      </c>
      <c r="B29" s="17" t="s">
        <v>123</v>
      </c>
      <c r="C29" s="17">
        <v>39690</v>
      </c>
      <c r="D29" s="17">
        <v>29</v>
      </c>
      <c r="E29" s="17">
        <v>3294</v>
      </c>
      <c r="F29" s="17" t="s">
        <v>309</v>
      </c>
      <c r="G29" s="17">
        <v>9</v>
      </c>
      <c r="H29" s="17">
        <v>3</v>
      </c>
      <c r="I29" s="17">
        <v>81</v>
      </c>
      <c r="J29" s="20"/>
      <c r="K29" s="17"/>
      <c r="L29" s="17"/>
      <c r="M29" s="17"/>
      <c r="N29" s="17"/>
      <c r="O29" s="17">
        <v>16</v>
      </c>
      <c r="P29" s="21" t="s">
        <v>721</v>
      </c>
      <c r="Q29" s="17" t="s">
        <v>44</v>
      </c>
      <c r="R29" s="17"/>
      <c r="S29" s="17"/>
      <c r="T29" s="17"/>
      <c r="U29" s="17"/>
      <c r="V29" s="17"/>
      <c r="W29" s="17"/>
      <c r="X29" s="17"/>
      <c r="Y29" s="76" t="s">
        <v>725</v>
      </c>
    </row>
    <row r="30" spans="1:25" x14ac:dyDescent="0.5">
      <c r="A30" s="71">
        <v>17</v>
      </c>
      <c r="B30" s="108" t="s">
        <v>128</v>
      </c>
      <c r="C30" s="71">
        <v>1001</v>
      </c>
      <c r="D30" s="71">
        <v>62</v>
      </c>
      <c r="E30" s="71">
        <v>10</v>
      </c>
      <c r="F30" s="71" t="s">
        <v>309</v>
      </c>
      <c r="G30" s="71">
        <v>34</v>
      </c>
      <c r="H30" s="71">
        <v>0</v>
      </c>
      <c r="I30" s="71">
        <v>0</v>
      </c>
      <c r="J30" s="72"/>
      <c r="K30" s="71"/>
      <c r="L30" s="71"/>
      <c r="M30" s="71"/>
      <c r="N30" s="71"/>
      <c r="O30" s="71">
        <v>17</v>
      </c>
      <c r="P30" s="73" t="s">
        <v>726</v>
      </c>
      <c r="Q30" s="71" t="s">
        <v>44</v>
      </c>
      <c r="R30" s="71"/>
      <c r="S30" s="71"/>
      <c r="T30" s="71"/>
      <c r="U30" s="71"/>
      <c r="V30" s="71"/>
      <c r="W30" s="71"/>
      <c r="X30" s="71"/>
      <c r="Y30" s="277" t="s">
        <v>727</v>
      </c>
    </row>
    <row r="31" spans="1:25" x14ac:dyDescent="0.5">
      <c r="A31" s="71">
        <v>18</v>
      </c>
      <c r="B31" s="71" t="s">
        <v>123</v>
      </c>
      <c r="C31" s="71">
        <v>19011</v>
      </c>
      <c r="D31" s="71">
        <v>149</v>
      </c>
      <c r="E31" s="71">
        <v>1692</v>
      </c>
      <c r="F31" s="71" t="s">
        <v>309</v>
      </c>
      <c r="G31" s="71">
        <v>30</v>
      </c>
      <c r="H31" s="71">
        <v>3</v>
      </c>
      <c r="I31" s="71">
        <v>64</v>
      </c>
      <c r="J31" s="72"/>
      <c r="K31" s="71"/>
      <c r="L31" s="71"/>
      <c r="M31" s="71"/>
      <c r="N31" s="71"/>
      <c r="O31" s="71">
        <v>18</v>
      </c>
      <c r="P31" s="73" t="s">
        <v>728</v>
      </c>
      <c r="Q31" s="71" t="s">
        <v>44</v>
      </c>
      <c r="R31" s="71"/>
      <c r="S31" s="71"/>
      <c r="T31" s="71"/>
      <c r="U31" s="71"/>
      <c r="V31" s="71"/>
      <c r="W31" s="71"/>
      <c r="X31" s="71"/>
      <c r="Y31" s="277" t="s">
        <v>731</v>
      </c>
    </row>
    <row r="32" spans="1:25" x14ac:dyDescent="0.5">
      <c r="A32" s="71">
        <v>19</v>
      </c>
      <c r="B32" s="71" t="s">
        <v>123</v>
      </c>
      <c r="C32" s="71">
        <v>42087</v>
      </c>
      <c r="D32" s="71">
        <v>272</v>
      </c>
      <c r="E32" s="71">
        <v>9800</v>
      </c>
      <c r="F32" s="71" t="s">
        <v>309</v>
      </c>
      <c r="G32" s="71">
        <v>21</v>
      </c>
      <c r="H32" s="71">
        <v>3</v>
      </c>
      <c r="I32" s="71">
        <v>49</v>
      </c>
      <c r="J32" s="72"/>
      <c r="K32" s="71"/>
      <c r="L32" s="71"/>
      <c r="M32" s="71"/>
      <c r="N32" s="71"/>
      <c r="O32" s="71">
        <v>19</v>
      </c>
      <c r="P32" s="73" t="s">
        <v>729</v>
      </c>
      <c r="Q32" s="71" t="s">
        <v>44</v>
      </c>
      <c r="R32" s="71"/>
      <c r="S32" s="71"/>
      <c r="T32" s="71"/>
      <c r="U32" s="71"/>
      <c r="V32" s="71"/>
      <c r="W32" s="71"/>
      <c r="X32" s="71"/>
      <c r="Y32" s="277" t="s">
        <v>730</v>
      </c>
    </row>
    <row r="33" spans="1:26" x14ac:dyDescent="0.5">
      <c r="A33" s="71">
        <v>20</v>
      </c>
      <c r="B33" s="71" t="s">
        <v>123</v>
      </c>
      <c r="C33" s="71">
        <v>44110</v>
      </c>
      <c r="D33" s="71">
        <v>99</v>
      </c>
      <c r="E33" s="71">
        <v>4164</v>
      </c>
      <c r="F33" s="71" t="s">
        <v>309</v>
      </c>
      <c r="G33" s="71">
        <v>7</v>
      </c>
      <c r="H33" s="71">
        <v>2</v>
      </c>
      <c r="I33" s="71">
        <v>97</v>
      </c>
      <c r="J33" s="72"/>
      <c r="K33" s="71"/>
      <c r="L33" s="71"/>
      <c r="M33" s="71"/>
      <c r="N33" s="71"/>
      <c r="O33" s="71">
        <v>20</v>
      </c>
      <c r="P33" s="73" t="s">
        <v>729</v>
      </c>
      <c r="Q33" s="71" t="s">
        <v>44</v>
      </c>
      <c r="R33" s="71"/>
      <c r="S33" s="71"/>
      <c r="T33" s="71"/>
      <c r="U33" s="71"/>
      <c r="V33" s="71"/>
      <c r="W33" s="71"/>
      <c r="X33" s="71"/>
      <c r="Y33" s="277" t="s">
        <v>732</v>
      </c>
    </row>
    <row r="34" spans="1:26" x14ac:dyDescent="0.5">
      <c r="A34" s="71">
        <v>21</v>
      </c>
      <c r="B34" s="71" t="s">
        <v>123</v>
      </c>
      <c r="C34" s="71">
        <v>16281</v>
      </c>
      <c r="D34" s="71">
        <v>48</v>
      </c>
      <c r="E34" s="71">
        <v>1337</v>
      </c>
      <c r="F34" s="71" t="s">
        <v>309</v>
      </c>
      <c r="G34" s="71">
        <v>10</v>
      </c>
      <c r="H34" s="71">
        <v>0</v>
      </c>
      <c r="I34" s="71">
        <v>70</v>
      </c>
      <c r="J34" s="72"/>
      <c r="K34" s="71"/>
      <c r="L34" s="71"/>
      <c r="M34" s="71"/>
      <c r="N34" s="71"/>
      <c r="O34" s="71">
        <v>21</v>
      </c>
      <c r="P34" s="73" t="s">
        <v>733</v>
      </c>
      <c r="Q34" s="71" t="s">
        <v>44</v>
      </c>
      <c r="R34" s="71"/>
      <c r="S34" s="71"/>
      <c r="T34" s="71"/>
      <c r="U34" s="71"/>
      <c r="V34" s="71"/>
      <c r="W34" s="71"/>
      <c r="X34" s="71"/>
      <c r="Y34" s="277" t="s">
        <v>734</v>
      </c>
    </row>
    <row r="35" spans="1:26" x14ac:dyDescent="0.5">
      <c r="A35" s="71">
        <v>22</v>
      </c>
      <c r="B35" s="71" t="s">
        <v>123</v>
      </c>
      <c r="C35" s="71">
        <v>43498</v>
      </c>
      <c r="D35" s="71">
        <v>374</v>
      </c>
      <c r="E35" s="71">
        <v>4067</v>
      </c>
      <c r="F35" s="71" t="s">
        <v>309</v>
      </c>
      <c r="G35" s="71">
        <v>8</v>
      </c>
      <c r="H35" s="71">
        <v>1</v>
      </c>
      <c r="I35" s="71">
        <v>69</v>
      </c>
      <c r="J35" s="72"/>
      <c r="K35" s="71"/>
      <c r="L35" s="71"/>
      <c r="M35" s="71"/>
      <c r="N35" s="71"/>
      <c r="O35" s="71">
        <v>22</v>
      </c>
      <c r="P35" s="73" t="s">
        <v>735</v>
      </c>
      <c r="Q35" s="71" t="s">
        <v>44</v>
      </c>
      <c r="R35" s="71"/>
      <c r="S35" s="71"/>
      <c r="T35" s="71"/>
      <c r="U35" s="71"/>
      <c r="V35" s="71"/>
      <c r="W35" s="71"/>
      <c r="X35" s="71"/>
      <c r="Y35" s="277" t="s">
        <v>736</v>
      </c>
    </row>
    <row r="36" spans="1:26" x14ac:dyDescent="0.5">
      <c r="A36" s="71"/>
      <c r="B36" s="71" t="s">
        <v>123</v>
      </c>
      <c r="C36" s="71">
        <v>43500</v>
      </c>
      <c r="D36" s="71">
        <v>376</v>
      </c>
      <c r="E36" s="71">
        <v>4069</v>
      </c>
      <c r="F36" s="71" t="s">
        <v>309</v>
      </c>
      <c r="G36" s="71">
        <v>5</v>
      </c>
      <c r="H36" s="71">
        <v>1</v>
      </c>
      <c r="I36" s="71">
        <v>86</v>
      </c>
      <c r="J36" s="72"/>
      <c r="K36" s="71"/>
      <c r="L36" s="71"/>
      <c r="M36" s="71"/>
      <c r="N36" s="71"/>
      <c r="O36" s="71"/>
      <c r="P36" s="73"/>
      <c r="Q36" s="71"/>
      <c r="R36" s="71"/>
      <c r="S36" s="71"/>
      <c r="T36" s="71"/>
      <c r="U36" s="71"/>
      <c r="V36" s="71"/>
      <c r="W36" s="71"/>
      <c r="X36" s="71"/>
      <c r="Y36" s="277"/>
    </row>
    <row r="37" spans="1:26" x14ac:dyDescent="0.5">
      <c r="A37" s="71"/>
      <c r="B37" s="71" t="s">
        <v>123</v>
      </c>
      <c r="C37" s="71">
        <v>43499</v>
      </c>
      <c r="D37" s="71">
        <v>375</v>
      </c>
      <c r="E37" s="71">
        <v>4068</v>
      </c>
      <c r="F37" s="71" t="s">
        <v>309</v>
      </c>
      <c r="G37" s="71">
        <v>6</v>
      </c>
      <c r="H37" s="71">
        <v>1</v>
      </c>
      <c r="I37" s="71">
        <v>56</v>
      </c>
      <c r="J37" s="72"/>
      <c r="K37" s="71"/>
      <c r="L37" s="71"/>
      <c r="M37" s="71"/>
      <c r="N37" s="71"/>
      <c r="O37" s="71"/>
      <c r="P37" s="73"/>
      <c r="Q37" s="71"/>
      <c r="R37" s="71"/>
      <c r="S37" s="71"/>
      <c r="T37" s="71"/>
      <c r="U37" s="71"/>
      <c r="V37" s="71"/>
      <c r="W37" s="71"/>
      <c r="X37" s="71"/>
      <c r="Y37" s="277"/>
    </row>
    <row r="38" spans="1:26" x14ac:dyDescent="0.5">
      <c r="A38" s="71"/>
      <c r="B38" s="71" t="s">
        <v>123</v>
      </c>
      <c r="C38" s="71">
        <v>7513</v>
      </c>
      <c r="D38" s="71">
        <v>69</v>
      </c>
      <c r="E38" s="71">
        <v>452</v>
      </c>
      <c r="F38" s="71" t="s">
        <v>309</v>
      </c>
      <c r="G38" s="71">
        <v>2</v>
      </c>
      <c r="H38" s="71">
        <v>2</v>
      </c>
      <c r="I38" s="71">
        <v>36</v>
      </c>
      <c r="J38" s="72"/>
      <c r="K38" s="71"/>
      <c r="L38" s="71"/>
      <c r="M38" s="71"/>
      <c r="N38" s="71"/>
      <c r="O38" s="71"/>
      <c r="P38" s="73"/>
      <c r="Q38" s="71"/>
      <c r="R38" s="71"/>
      <c r="S38" s="71"/>
      <c r="T38" s="71"/>
      <c r="U38" s="71"/>
      <c r="V38" s="71"/>
      <c r="W38" s="71"/>
      <c r="X38" s="71"/>
      <c r="Y38" s="277"/>
    </row>
    <row r="39" spans="1:26" x14ac:dyDescent="0.5">
      <c r="A39" s="71"/>
      <c r="B39" s="71" t="s">
        <v>123</v>
      </c>
      <c r="C39" s="71">
        <v>7530</v>
      </c>
      <c r="D39" s="71">
        <v>10</v>
      </c>
      <c r="E39" s="71">
        <v>469</v>
      </c>
      <c r="F39" s="71" t="s">
        <v>309</v>
      </c>
      <c r="G39" s="71">
        <v>1</v>
      </c>
      <c r="H39" s="71">
        <v>1</v>
      </c>
      <c r="I39" s="71">
        <v>83</v>
      </c>
      <c r="J39" s="72"/>
      <c r="K39" s="71"/>
      <c r="L39" s="71"/>
      <c r="M39" s="71"/>
      <c r="N39" s="71"/>
      <c r="O39" s="71"/>
      <c r="P39" s="73"/>
      <c r="Q39" s="71"/>
      <c r="R39" s="71"/>
      <c r="S39" s="71"/>
      <c r="T39" s="71"/>
      <c r="U39" s="71"/>
      <c r="V39" s="71"/>
      <c r="W39" s="71"/>
      <c r="X39" s="71"/>
      <c r="Y39" s="277"/>
    </row>
    <row r="40" spans="1:26" x14ac:dyDescent="0.5">
      <c r="A40" s="71"/>
      <c r="B40" s="108" t="s">
        <v>128</v>
      </c>
      <c r="C40" s="71">
        <v>1039</v>
      </c>
      <c r="D40" s="71">
        <v>112</v>
      </c>
      <c r="E40" s="71">
        <v>39</v>
      </c>
      <c r="F40" s="71" t="s">
        <v>309</v>
      </c>
      <c r="G40" s="71">
        <v>1</v>
      </c>
      <c r="H40" s="71">
        <v>0</v>
      </c>
      <c r="I40" s="71">
        <v>40</v>
      </c>
      <c r="J40" s="72"/>
      <c r="K40" s="71"/>
      <c r="L40" s="71"/>
      <c r="M40" s="71"/>
      <c r="N40" s="71"/>
      <c r="O40" s="71"/>
      <c r="P40" s="73"/>
      <c r="Q40" s="71"/>
      <c r="R40" s="71"/>
      <c r="S40" s="71"/>
      <c r="T40" s="71"/>
      <c r="U40" s="71"/>
      <c r="V40" s="71"/>
      <c r="W40" s="71"/>
      <c r="X40" s="71"/>
      <c r="Y40" s="277"/>
    </row>
    <row r="41" spans="1:26" x14ac:dyDescent="0.5">
      <c r="A41" s="71"/>
      <c r="B41" s="108" t="s">
        <v>128</v>
      </c>
      <c r="C41" s="71">
        <v>1038</v>
      </c>
      <c r="D41" s="71">
        <v>111</v>
      </c>
      <c r="E41" s="71">
        <v>38</v>
      </c>
      <c r="F41" s="71" t="s">
        <v>309</v>
      </c>
      <c r="G41" s="71">
        <v>1</v>
      </c>
      <c r="H41" s="71">
        <v>0</v>
      </c>
      <c r="I41" s="71">
        <v>50</v>
      </c>
      <c r="J41" s="72"/>
      <c r="K41" s="71"/>
      <c r="L41" s="71"/>
      <c r="M41" s="71"/>
      <c r="N41" s="71"/>
      <c r="O41" s="71"/>
      <c r="P41" s="73"/>
      <c r="Q41" s="71"/>
      <c r="R41" s="71"/>
      <c r="S41" s="71"/>
      <c r="T41" s="71"/>
      <c r="U41" s="71"/>
      <c r="V41" s="71"/>
      <c r="W41" s="71"/>
      <c r="X41" s="71"/>
      <c r="Y41" s="277"/>
    </row>
    <row r="42" spans="1:26" x14ac:dyDescent="0.5">
      <c r="A42" s="71">
        <v>23</v>
      </c>
      <c r="B42" s="71" t="s">
        <v>128</v>
      </c>
      <c r="C42" s="71">
        <v>2446</v>
      </c>
      <c r="D42" s="71">
        <v>47</v>
      </c>
      <c r="E42" s="71">
        <v>46</v>
      </c>
      <c r="F42" s="71" t="s">
        <v>309</v>
      </c>
      <c r="G42" s="71">
        <v>17</v>
      </c>
      <c r="H42" s="71">
        <v>1</v>
      </c>
      <c r="I42" s="71">
        <v>20</v>
      </c>
      <c r="J42" s="72"/>
      <c r="K42" s="71"/>
      <c r="L42" s="71"/>
      <c r="M42" s="71"/>
      <c r="N42" s="71"/>
      <c r="O42" s="71">
        <v>23</v>
      </c>
      <c r="P42" s="73" t="s">
        <v>738</v>
      </c>
      <c r="Q42" s="71" t="s">
        <v>44</v>
      </c>
      <c r="R42" s="71"/>
      <c r="S42" s="71"/>
      <c r="T42" s="71"/>
      <c r="U42" s="71"/>
      <c r="V42" s="71"/>
      <c r="W42" s="71"/>
      <c r="X42" s="71"/>
      <c r="Y42" s="277" t="s">
        <v>737</v>
      </c>
    </row>
    <row r="43" spans="1:26" x14ac:dyDescent="0.5">
      <c r="A43" s="71">
        <v>24</v>
      </c>
      <c r="B43" s="108" t="s">
        <v>123</v>
      </c>
      <c r="C43" s="71">
        <v>33100</v>
      </c>
      <c r="D43" s="71">
        <v>110</v>
      </c>
      <c r="E43" s="71">
        <v>2138</v>
      </c>
      <c r="F43" s="71" t="s">
        <v>309</v>
      </c>
      <c r="G43" s="71">
        <v>20</v>
      </c>
      <c r="H43" s="71">
        <v>0</v>
      </c>
      <c r="I43" s="71">
        <v>0</v>
      </c>
      <c r="J43" s="72"/>
      <c r="K43" s="71"/>
      <c r="L43" s="71"/>
      <c r="M43" s="71"/>
      <c r="N43" s="71"/>
      <c r="O43" s="71">
        <v>24</v>
      </c>
      <c r="P43" s="73" t="s">
        <v>739</v>
      </c>
      <c r="Q43" s="71"/>
      <c r="R43" s="71"/>
      <c r="S43" s="71"/>
      <c r="T43" s="71"/>
      <c r="U43" s="71"/>
      <c r="V43" s="71"/>
      <c r="W43" s="71"/>
      <c r="X43" s="71"/>
      <c r="Y43" s="277" t="s">
        <v>740</v>
      </c>
      <c r="Z43" s="81" t="s">
        <v>588</v>
      </c>
    </row>
    <row r="44" spans="1:26" x14ac:dyDescent="0.5">
      <c r="A44" s="71">
        <v>25</v>
      </c>
      <c r="B44" s="71" t="s">
        <v>123</v>
      </c>
      <c r="C44" s="71">
        <v>16279</v>
      </c>
      <c r="D44" s="71">
        <v>46</v>
      </c>
      <c r="E44" s="71">
        <v>1335</v>
      </c>
      <c r="F44" s="71" t="s">
        <v>309</v>
      </c>
      <c r="G44" s="71">
        <v>10</v>
      </c>
      <c r="H44" s="71">
        <v>3</v>
      </c>
      <c r="I44" s="71">
        <v>25</v>
      </c>
      <c r="J44" s="72"/>
      <c r="K44" s="71"/>
      <c r="L44" s="71"/>
      <c r="M44" s="71"/>
      <c r="N44" s="71"/>
      <c r="O44" s="71">
        <v>25</v>
      </c>
      <c r="P44" s="73" t="s">
        <v>741</v>
      </c>
      <c r="Q44" s="71" t="s">
        <v>44</v>
      </c>
      <c r="R44" s="71"/>
      <c r="S44" s="71"/>
      <c r="T44" s="71"/>
      <c r="U44" s="71"/>
      <c r="V44" s="71"/>
      <c r="W44" s="71"/>
      <c r="X44" s="71"/>
      <c r="Y44" s="277" t="s">
        <v>742</v>
      </c>
    </row>
    <row r="45" spans="1:26" x14ac:dyDescent="0.5">
      <c r="A45" s="71">
        <v>26</v>
      </c>
      <c r="B45" s="278" t="s">
        <v>123</v>
      </c>
      <c r="C45" s="278">
        <v>45276</v>
      </c>
      <c r="D45" s="278">
        <v>397</v>
      </c>
      <c r="E45" s="278">
        <v>4341</v>
      </c>
      <c r="F45" s="278" t="s">
        <v>309</v>
      </c>
      <c r="G45" s="278">
        <v>5</v>
      </c>
      <c r="H45" s="278">
        <v>0</v>
      </c>
      <c r="I45" s="278">
        <v>0</v>
      </c>
      <c r="J45" s="72"/>
      <c r="K45" s="71"/>
      <c r="L45" s="71"/>
      <c r="M45" s="71"/>
      <c r="N45" s="71"/>
      <c r="O45" s="71">
        <v>26</v>
      </c>
      <c r="P45" s="73" t="s">
        <v>744</v>
      </c>
      <c r="Q45" s="71" t="s">
        <v>44</v>
      </c>
      <c r="R45" s="71"/>
      <c r="S45" s="71"/>
      <c r="T45" s="71"/>
      <c r="U45" s="71"/>
      <c r="V45" s="71"/>
      <c r="W45" s="71"/>
      <c r="X45" s="71"/>
      <c r="Y45" s="277" t="s">
        <v>743</v>
      </c>
    </row>
    <row r="46" spans="1:26" x14ac:dyDescent="0.5">
      <c r="A46" s="71"/>
      <c r="B46" s="278" t="s">
        <v>128</v>
      </c>
      <c r="C46" s="278">
        <v>2451</v>
      </c>
      <c r="D46" s="278">
        <v>52</v>
      </c>
      <c r="E46" s="278">
        <v>1</v>
      </c>
      <c r="F46" s="278" t="s">
        <v>309</v>
      </c>
      <c r="G46" s="278">
        <v>14</v>
      </c>
      <c r="H46" s="278">
        <v>1</v>
      </c>
      <c r="I46" s="278">
        <v>60</v>
      </c>
      <c r="J46" s="72"/>
      <c r="K46" s="71"/>
      <c r="L46" s="71"/>
      <c r="M46" s="71"/>
      <c r="N46" s="71"/>
      <c r="O46" s="71"/>
      <c r="P46" s="73"/>
      <c r="Q46" s="71"/>
      <c r="R46" s="71"/>
      <c r="S46" s="71"/>
      <c r="T46" s="71"/>
      <c r="U46" s="71"/>
      <c r="V46" s="71"/>
      <c r="W46" s="71"/>
      <c r="X46" s="71"/>
      <c r="Y46" s="277"/>
    </row>
    <row r="47" spans="1:26" x14ac:dyDescent="0.5">
      <c r="A47" s="71">
        <v>27</v>
      </c>
      <c r="B47" s="108" t="s">
        <v>123</v>
      </c>
      <c r="C47" s="108">
        <v>7507</v>
      </c>
      <c r="D47" s="108">
        <v>36</v>
      </c>
      <c r="E47" s="108">
        <v>446</v>
      </c>
      <c r="F47" s="108" t="s">
        <v>309</v>
      </c>
      <c r="G47" s="108">
        <v>0</v>
      </c>
      <c r="H47" s="108">
        <v>3</v>
      </c>
      <c r="I47" s="108">
        <v>67</v>
      </c>
      <c r="J47" s="72"/>
      <c r="K47" s="71"/>
      <c r="L47" s="71"/>
      <c r="M47" s="71"/>
      <c r="N47" s="71"/>
      <c r="O47" s="71">
        <v>27</v>
      </c>
      <c r="P47" s="73" t="s">
        <v>745</v>
      </c>
      <c r="Q47" s="71" t="s">
        <v>44</v>
      </c>
      <c r="R47" s="71"/>
      <c r="S47" s="71"/>
      <c r="T47" s="71"/>
      <c r="U47" s="71"/>
      <c r="V47" s="71"/>
      <c r="W47" s="71"/>
      <c r="X47" s="71"/>
      <c r="Y47" s="277" t="s">
        <v>746</v>
      </c>
    </row>
    <row r="48" spans="1:26" x14ac:dyDescent="0.5">
      <c r="A48" s="71"/>
      <c r="B48" s="108" t="s">
        <v>123</v>
      </c>
      <c r="C48" s="108">
        <v>7540</v>
      </c>
      <c r="D48" s="108">
        <v>14</v>
      </c>
      <c r="E48" s="108">
        <v>479</v>
      </c>
      <c r="F48" s="108" t="s">
        <v>309</v>
      </c>
      <c r="G48" s="108">
        <v>0</v>
      </c>
      <c r="H48" s="108">
        <v>2</v>
      </c>
      <c r="I48" s="108">
        <v>86</v>
      </c>
      <c r="J48" s="72"/>
      <c r="K48" s="71"/>
      <c r="L48" s="71"/>
      <c r="M48" s="71"/>
      <c r="N48" s="71"/>
      <c r="O48" s="71"/>
      <c r="P48" s="73"/>
      <c r="Q48" s="71"/>
      <c r="R48" s="71"/>
      <c r="S48" s="71"/>
      <c r="T48" s="71"/>
      <c r="U48" s="71"/>
      <c r="V48" s="71"/>
      <c r="W48" s="71"/>
      <c r="X48" s="71"/>
      <c r="Y48" s="277"/>
    </row>
    <row r="49" spans="1:26" x14ac:dyDescent="0.5">
      <c r="A49" s="71"/>
      <c r="B49" s="108" t="s">
        <v>123</v>
      </c>
      <c r="C49" s="108">
        <v>32311</v>
      </c>
      <c r="D49" s="108">
        <v>115</v>
      </c>
      <c r="E49" s="108">
        <v>1144</v>
      </c>
      <c r="F49" s="108" t="s">
        <v>309</v>
      </c>
      <c r="G49" s="108">
        <v>29</v>
      </c>
      <c r="H49" s="108">
        <v>1</v>
      </c>
      <c r="I49" s="108">
        <v>13</v>
      </c>
      <c r="J49" s="72"/>
      <c r="K49" s="71"/>
      <c r="L49" s="71"/>
      <c r="M49" s="71"/>
      <c r="N49" s="71"/>
      <c r="O49" s="71"/>
      <c r="P49" s="73"/>
      <c r="Q49" s="71"/>
      <c r="R49" s="71"/>
      <c r="S49" s="71"/>
      <c r="T49" s="71"/>
      <c r="U49" s="71"/>
      <c r="V49" s="71"/>
      <c r="W49" s="71"/>
      <c r="X49" s="71"/>
      <c r="Y49" s="277"/>
    </row>
    <row r="50" spans="1:26" x14ac:dyDescent="0.5">
      <c r="A50" s="71"/>
      <c r="B50" s="108" t="s">
        <v>128</v>
      </c>
      <c r="C50" s="108">
        <v>613</v>
      </c>
      <c r="D50" s="108">
        <v>100</v>
      </c>
      <c r="E50" s="108">
        <v>13</v>
      </c>
      <c r="F50" s="108" t="s">
        <v>309</v>
      </c>
      <c r="G50" s="108">
        <v>2</v>
      </c>
      <c r="H50" s="108">
        <v>1</v>
      </c>
      <c r="I50" s="108">
        <v>40</v>
      </c>
      <c r="J50" s="72"/>
      <c r="K50" s="71"/>
      <c r="L50" s="71"/>
      <c r="M50" s="71"/>
      <c r="N50" s="71"/>
      <c r="O50" s="71"/>
      <c r="P50" s="73"/>
      <c r="Q50" s="71"/>
      <c r="R50" s="71"/>
      <c r="S50" s="71"/>
      <c r="T50" s="71"/>
      <c r="U50" s="71"/>
      <c r="V50" s="71"/>
      <c r="W50" s="71"/>
      <c r="X50" s="71"/>
      <c r="Y50" s="277"/>
    </row>
    <row r="51" spans="1:26" x14ac:dyDescent="0.5">
      <c r="A51" s="71"/>
      <c r="B51" s="108" t="s">
        <v>128</v>
      </c>
      <c r="C51" s="108">
        <v>384</v>
      </c>
      <c r="D51" s="108">
        <v>148</v>
      </c>
      <c r="E51" s="108">
        <v>34</v>
      </c>
      <c r="F51" s="108" t="s">
        <v>309</v>
      </c>
      <c r="G51" s="108">
        <v>8</v>
      </c>
      <c r="H51" s="108">
        <v>0</v>
      </c>
      <c r="I51" s="108">
        <v>33</v>
      </c>
      <c r="J51" s="72"/>
      <c r="K51" s="71"/>
      <c r="L51" s="71"/>
      <c r="M51" s="71"/>
      <c r="N51" s="71"/>
      <c r="O51" s="71"/>
      <c r="P51" s="73"/>
      <c r="Q51" s="71"/>
      <c r="R51" s="71"/>
      <c r="S51" s="71"/>
      <c r="T51" s="71"/>
      <c r="U51" s="71"/>
      <c r="V51" s="71"/>
      <c r="W51" s="71"/>
      <c r="X51" s="71"/>
      <c r="Y51" s="277"/>
      <c r="Z51" s="9" t="s">
        <v>926</v>
      </c>
    </row>
    <row r="52" spans="1:26" x14ac:dyDescent="0.5">
      <c r="A52" s="71">
        <v>28</v>
      </c>
      <c r="B52" s="71" t="s">
        <v>128</v>
      </c>
      <c r="C52" s="71">
        <v>1483</v>
      </c>
      <c r="D52" s="71">
        <v>40</v>
      </c>
      <c r="E52" s="71">
        <v>33</v>
      </c>
      <c r="F52" s="71" t="s">
        <v>309</v>
      </c>
      <c r="G52" s="71">
        <v>6</v>
      </c>
      <c r="H52" s="71">
        <v>0</v>
      </c>
      <c r="I52" s="71">
        <v>40</v>
      </c>
      <c r="J52" s="72"/>
      <c r="K52" s="71"/>
      <c r="L52" s="71"/>
      <c r="M52" s="71"/>
      <c r="N52" s="71"/>
      <c r="O52" s="71">
        <v>28</v>
      </c>
      <c r="P52" s="73" t="s">
        <v>747</v>
      </c>
      <c r="Q52" s="71"/>
      <c r="R52" s="71"/>
      <c r="S52" s="71"/>
      <c r="T52" s="71"/>
      <c r="U52" s="71"/>
      <c r="V52" s="71"/>
      <c r="W52" s="71"/>
      <c r="X52" s="71"/>
      <c r="Y52" s="277" t="s">
        <v>748</v>
      </c>
    </row>
    <row r="53" spans="1:26" x14ac:dyDescent="0.5">
      <c r="A53" s="71">
        <v>29</v>
      </c>
      <c r="B53" s="71" t="s">
        <v>123</v>
      </c>
      <c r="C53" s="71">
        <v>39711</v>
      </c>
      <c r="D53" s="71">
        <v>48</v>
      </c>
      <c r="E53" s="71">
        <v>3315</v>
      </c>
      <c r="F53" s="71" t="s">
        <v>309</v>
      </c>
      <c r="G53" s="71">
        <v>5</v>
      </c>
      <c r="H53" s="71">
        <v>0</v>
      </c>
      <c r="I53" s="71">
        <v>11</v>
      </c>
      <c r="J53" s="72"/>
      <c r="K53" s="71"/>
      <c r="L53" s="71"/>
      <c r="M53" s="71"/>
      <c r="N53" s="71"/>
      <c r="O53" s="71">
        <v>29</v>
      </c>
      <c r="P53" s="73" t="s">
        <v>749</v>
      </c>
      <c r="Q53" s="71"/>
      <c r="R53" s="71"/>
      <c r="S53" s="71"/>
      <c r="T53" s="71"/>
      <c r="U53" s="71"/>
      <c r="V53" s="71"/>
      <c r="W53" s="71"/>
      <c r="X53" s="71"/>
      <c r="Y53" s="277" t="s">
        <v>750</v>
      </c>
    </row>
    <row r="54" spans="1:26" x14ac:dyDescent="0.5">
      <c r="A54" s="71">
        <v>30</v>
      </c>
      <c r="B54" s="71" t="s">
        <v>123</v>
      </c>
      <c r="C54" s="71">
        <v>21442</v>
      </c>
      <c r="D54" s="71">
        <v>28</v>
      </c>
      <c r="E54" s="71">
        <v>1872</v>
      </c>
      <c r="F54" s="71" t="s">
        <v>309</v>
      </c>
      <c r="G54" s="71">
        <v>15</v>
      </c>
      <c r="H54" s="71">
        <v>0</v>
      </c>
      <c r="I54" s="71">
        <v>3</v>
      </c>
      <c r="J54" s="72"/>
      <c r="K54" s="71"/>
      <c r="L54" s="71"/>
      <c r="M54" s="71"/>
      <c r="N54" s="71"/>
      <c r="O54" s="71">
        <v>30</v>
      </c>
      <c r="P54" s="73" t="s">
        <v>336</v>
      </c>
      <c r="Q54" s="71"/>
      <c r="R54" s="71"/>
      <c r="S54" s="71"/>
      <c r="T54" s="71"/>
      <c r="U54" s="71"/>
      <c r="V54" s="71"/>
      <c r="W54" s="71"/>
      <c r="X54" s="71"/>
      <c r="Y54" s="277" t="s">
        <v>751</v>
      </c>
    </row>
    <row r="55" spans="1:26" x14ac:dyDescent="0.5">
      <c r="A55" s="71">
        <v>31</v>
      </c>
      <c r="B55" s="71" t="s">
        <v>123</v>
      </c>
      <c r="C55" s="71">
        <v>39563</v>
      </c>
      <c r="D55" s="71">
        <v>222</v>
      </c>
      <c r="E55" s="71">
        <v>3208</v>
      </c>
      <c r="F55" s="71" t="s">
        <v>309</v>
      </c>
      <c r="G55" s="71">
        <v>5</v>
      </c>
      <c r="H55" s="71">
        <v>0</v>
      </c>
      <c r="I55" s="71">
        <v>70</v>
      </c>
      <c r="J55" s="72"/>
      <c r="K55" s="71"/>
      <c r="L55" s="71"/>
      <c r="M55" s="71"/>
      <c r="N55" s="71"/>
      <c r="O55" s="71">
        <v>31</v>
      </c>
      <c r="P55" s="73" t="s">
        <v>749</v>
      </c>
      <c r="Q55" s="71"/>
      <c r="R55" s="71"/>
      <c r="S55" s="71"/>
      <c r="T55" s="71"/>
      <c r="U55" s="71"/>
      <c r="V55" s="71"/>
      <c r="W55" s="71"/>
      <c r="X55" s="71"/>
      <c r="Y55" s="277" t="s">
        <v>751</v>
      </c>
    </row>
    <row r="56" spans="1:26" x14ac:dyDescent="0.5">
      <c r="A56" s="71">
        <v>32</v>
      </c>
      <c r="B56" s="71" t="s">
        <v>123</v>
      </c>
      <c r="C56" s="71">
        <v>42246</v>
      </c>
      <c r="D56" s="71">
        <v>385</v>
      </c>
      <c r="E56" s="71">
        <v>3790</v>
      </c>
      <c r="F56" s="71" t="s">
        <v>309</v>
      </c>
      <c r="G56" s="71">
        <v>4</v>
      </c>
      <c r="H56" s="71">
        <v>2</v>
      </c>
      <c r="I56" s="71">
        <v>0</v>
      </c>
      <c r="J56" s="72"/>
      <c r="K56" s="71"/>
      <c r="L56" s="71"/>
      <c r="M56" s="71"/>
      <c r="N56" s="71"/>
      <c r="O56" s="71">
        <v>32</v>
      </c>
      <c r="P56" s="73" t="s">
        <v>752</v>
      </c>
      <c r="Q56" s="71"/>
      <c r="R56" s="71"/>
      <c r="S56" s="71"/>
      <c r="T56" s="71"/>
      <c r="U56" s="71"/>
      <c r="V56" s="71"/>
      <c r="W56" s="71"/>
      <c r="X56" s="71"/>
      <c r="Y56" s="277" t="s">
        <v>753</v>
      </c>
    </row>
    <row r="57" spans="1:26" x14ac:dyDescent="0.5">
      <c r="A57" s="71">
        <v>33</v>
      </c>
      <c r="B57" s="71" t="s">
        <v>123</v>
      </c>
      <c r="C57" s="71">
        <v>2444</v>
      </c>
      <c r="D57" s="71">
        <v>45</v>
      </c>
      <c r="E57" s="71">
        <v>44</v>
      </c>
      <c r="F57" s="71" t="s">
        <v>309</v>
      </c>
      <c r="G57" s="71">
        <v>7</v>
      </c>
      <c r="H57" s="71">
        <v>2</v>
      </c>
      <c r="I57" s="71">
        <v>80</v>
      </c>
      <c r="J57" s="72"/>
      <c r="K57" s="71"/>
      <c r="L57" s="71"/>
      <c r="M57" s="71"/>
      <c r="N57" s="71"/>
      <c r="O57" s="71">
        <v>33</v>
      </c>
      <c r="P57" s="73" t="s">
        <v>752</v>
      </c>
      <c r="Q57" s="71"/>
      <c r="R57" s="71"/>
      <c r="S57" s="71"/>
      <c r="T57" s="71"/>
      <c r="U57" s="71"/>
      <c r="V57" s="71"/>
      <c r="W57" s="71"/>
      <c r="X57" s="71"/>
      <c r="Y57" s="277" t="s">
        <v>754</v>
      </c>
    </row>
    <row r="58" spans="1:26" x14ac:dyDescent="0.5">
      <c r="A58" s="71">
        <v>34</v>
      </c>
      <c r="B58" s="71" t="s">
        <v>123</v>
      </c>
      <c r="C58" s="71">
        <v>1628</v>
      </c>
      <c r="D58" s="71">
        <v>47</v>
      </c>
      <c r="E58" s="71">
        <v>1336</v>
      </c>
      <c r="F58" s="71" t="s">
        <v>309</v>
      </c>
      <c r="G58" s="71">
        <v>7</v>
      </c>
      <c r="H58" s="71">
        <v>3</v>
      </c>
      <c r="I58" s="71">
        <v>88</v>
      </c>
      <c r="J58" s="72"/>
      <c r="K58" s="71"/>
      <c r="L58" s="71"/>
      <c r="M58" s="71"/>
      <c r="N58" s="71"/>
      <c r="O58" s="71">
        <v>34</v>
      </c>
      <c r="P58" s="73" t="s">
        <v>738</v>
      </c>
      <c r="Q58" s="71"/>
      <c r="R58" s="71"/>
      <c r="S58" s="71"/>
      <c r="T58" s="71"/>
      <c r="U58" s="71"/>
      <c r="V58" s="71"/>
      <c r="W58" s="71"/>
      <c r="X58" s="71"/>
      <c r="Y58" s="277" t="s">
        <v>754</v>
      </c>
    </row>
    <row r="59" spans="1:26" x14ac:dyDescent="0.5">
      <c r="A59" s="71">
        <v>35</v>
      </c>
      <c r="B59" s="71" t="s">
        <v>123</v>
      </c>
      <c r="C59" s="71">
        <v>2260</v>
      </c>
      <c r="D59" s="71">
        <v>105</v>
      </c>
      <c r="E59" s="71">
        <v>10</v>
      </c>
      <c r="F59" s="71" t="s">
        <v>309</v>
      </c>
      <c r="G59" s="71">
        <v>19</v>
      </c>
      <c r="H59" s="71">
        <v>3</v>
      </c>
      <c r="I59" s="71">
        <v>50</v>
      </c>
      <c r="J59" s="72"/>
      <c r="K59" s="71"/>
      <c r="L59" s="71"/>
      <c r="M59" s="71"/>
      <c r="N59" s="71"/>
      <c r="O59" s="71">
        <v>35</v>
      </c>
      <c r="P59" s="73" t="s">
        <v>755</v>
      </c>
      <c r="Q59" s="71"/>
      <c r="R59" s="71"/>
      <c r="S59" s="71"/>
      <c r="T59" s="71"/>
      <c r="U59" s="71"/>
      <c r="V59" s="71"/>
      <c r="W59" s="71"/>
      <c r="X59" s="71"/>
      <c r="Y59" s="277" t="s">
        <v>756</v>
      </c>
    </row>
    <row r="60" spans="1:26" x14ac:dyDescent="0.5">
      <c r="A60" s="71">
        <v>36</v>
      </c>
      <c r="B60" s="71" t="s">
        <v>128</v>
      </c>
      <c r="C60" s="71">
        <v>2262</v>
      </c>
      <c r="D60" s="71">
        <v>107</v>
      </c>
      <c r="E60" s="71">
        <v>12</v>
      </c>
      <c r="F60" s="71" t="s">
        <v>309</v>
      </c>
      <c r="G60" s="71">
        <v>4</v>
      </c>
      <c r="H60" s="71">
        <v>3</v>
      </c>
      <c r="I60" s="71">
        <v>90</v>
      </c>
      <c r="J60" s="72"/>
      <c r="K60" s="71"/>
      <c r="L60" s="71"/>
      <c r="M60" s="71"/>
      <c r="N60" s="71"/>
      <c r="O60" s="71">
        <v>36</v>
      </c>
      <c r="P60" s="73" t="s">
        <v>755</v>
      </c>
      <c r="Q60" s="71"/>
      <c r="R60" s="71"/>
      <c r="S60" s="71"/>
      <c r="T60" s="71"/>
      <c r="U60" s="71"/>
      <c r="V60" s="71"/>
      <c r="W60" s="71"/>
      <c r="X60" s="71"/>
      <c r="Y60" s="277" t="s">
        <v>757</v>
      </c>
    </row>
    <row r="61" spans="1:26" x14ac:dyDescent="0.5">
      <c r="A61" s="71"/>
      <c r="B61" s="71" t="s">
        <v>123</v>
      </c>
      <c r="C61" s="71">
        <v>7371</v>
      </c>
      <c r="D61" s="71">
        <v>60</v>
      </c>
      <c r="E61" s="71">
        <v>485</v>
      </c>
      <c r="F61" s="71" t="s">
        <v>309</v>
      </c>
      <c r="G61" s="71">
        <v>1</v>
      </c>
      <c r="H61" s="71">
        <v>0</v>
      </c>
      <c r="I61" s="71">
        <v>12</v>
      </c>
      <c r="J61" s="72"/>
      <c r="K61" s="71"/>
      <c r="L61" s="71"/>
      <c r="M61" s="71"/>
      <c r="N61" s="71"/>
      <c r="O61" s="71"/>
      <c r="P61" s="73"/>
      <c r="Q61" s="71"/>
      <c r="R61" s="71"/>
      <c r="S61" s="71"/>
      <c r="T61" s="71"/>
      <c r="U61" s="71"/>
      <c r="V61" s="71"/>
      <c r="W61" s="71"/>
      <c r="X61" s="71"/>
      <c r="Y61" s="277"/>
    </row>
    <row r="62" spans="1:26" x14ac:dyDescent="0.5">
      <c r="A62" s="71"/>
      <c r="B62" s="71" t="s">
        <v>123</v>
      </c>
      <c r="C62" s="71">
        <v>7529</v>
      </c>
      <c r="D62" s="71">
        <v>9</v>
      </c>
      <c r="E62" s="71">
        <v>468</v>
      </c>
      <c r="F62" s="71" t="s">
        <v>309</v>
      </c>
      <c r="G62" s="71">
        <v>3</v>
      </c>
      <c r="H62" s="71">
        <v>3</v>
      </c>
      <c r="I62" s="71">
        <v>71</v>
      </c>
      <c r="J62" s="72"/>
      <c r="K62" s="71"/>
      <c r="L62" s="71"/>
      <c r="M62" s="71"/>
      <c r="N62" s="71"/>
      <c r="O62" s="71"/>
      <c r="P62" s="73"/>
      <c r="Q62" s="71"/>
      <c r="R62" s="71"/>
      <c r="S62" s="71"/>
      <c r="T62" s="71"/>
      <c r="U62" s="71"/>
      <c r="V62" s="71"/>
      <c r="W62" s="71"/>
      <c r="X62" s="71"/>
      <c r="Y62" s="277"/>
    </row>
    <row r="63" spans="1:26" x14ac:dyDescent="0.5">
      <c r="A63" s="71"/>
      <c r="B63" s="71" t="s">
        <v>128</v>
      </c>
      <c r="C63" s="71">
        <v>2261</v>
      </c>
      <c r="D63" s="71">
        <v>106</v>
      </c>
      <c r="E63" s="71">
        <v>11</v>
      </c>
      <c r="F63" s="71" t="s">
        <v>309</v>
      </c>
      <c r="G63" s="71">
        <v>6</v>
      </c>
      <c r="H63" s="71">
        <v>1</v>
      </c>
      <c r="I63" s="71">
        <v>92</v>
      </c>
      <c r="J63" s="72"/>
      <c r="K63" s="71"/>
      <c r="L63" s="71"/>
      <c r="M63" s="71"/>
      <c r="N63" s="71"/>
      <c r="O63" s="71"/>
      <c r="P63" s="73"/>
      <c r="Q63" s="71"/>
      <c r="R63" s="71"/>
      <c r="S63" s="71"/>
      <c r="T63" s="71"/>
      <c r="U63" s="71"/>
      <c r="V63" s="71"/>
      <c r="W63" s="71"/>
      <c r="X63" s="71"/>
      <c r="Y63" s="277"/>
    </row>
    <row r="64" spans="1:26" x14ac:dyDescent="0.5">
      <c r="A64" s="71">
        <v>37</v>
      </c>
      <c r="B64" s="71" t="s">
        <v>128</v>
      </c>
      <c r="C64" s="71">
        <v>1468</v>
      </c>
      <c r="D64" s="71">
        <v>23</v>
      </c>
      <c r="E64" s="71">
        <v>18</v>
      </c>
      <c r="F64" s="71" t="s">
        <v>309</v>
      </c>
      <c r="G64" s="71">
        <v>11</v>
      </c>
      <c r="H64" s="71">
        <v>0</v>
      </c>
      <c r="I64" s="71">
        <v>6</v>
      </c>
      <c r="J64" s="72"/>
      <c r="K64" s="71"/>
      <c r="L64" s="71"/>
      <c r="M64" s="71"/>
      <c r="N64" s="71"/>
      <c r="O64" s="71">
        <v>37</v>
      </c>
      <c r="P64" s="73" t="s">
        <v>309</v>
      </c>
      <c r="Q64" s="71"/>
      <c r="R64" s="71"/>
      <c r="S64" s="71"/>
      <c r="T64" s="71"/>
      <c r="U64" s="71"/>
      <c r="V64" s="71"/>
      <c r="W64" s="71"/>
      <c r="X64" s="71"/>
      <c r="Y64" s="277" t="s">
        <v>758</v>
      </c>
    </row>
    <row r="65" spans="1:25" x14ac:dyDescent="0.5">
      <c r="A65" s="71">
        <v>38</v>
      </c>
      <c r="B65" s="71" t="s">
        <v>128</v>
      </c>
      <c r="C65" s="71">
        <v>39562</v>
      </c>
      <c r="D65" s="71">
        <v>221</v>
      </c>
      <c r="E65" s="71">
        <v>3207</v>
      </c>
      <c r="F65" s="71" t="s">
        <v>309</v>
      </c>
      <c r="G65" s="71">
        <v>10</v>
      </c>
      <c r="H65" s="71">
        <v>0</v>
      </c>
      <c r="I65" s="71">
        <v>60</v>
      </c>
      <c r="J65" s="72"/>
      <c r="K65" s="71"/>
      <c r="L65" s="71"/>
      <c r="M65" s="71"/>
      <c r="N65" s="71"/>
      <c r="O65" s="71">
        <v>38</v>
      </c>
      <c r="P65" s="73" t="s">
        <v>759</v>
      </c>
      <c r="Q65" s="71"/>
      <c r="R65" s="71"/>
      <c r="S65" s="71"/>
      <c r="T65" s="71"/>
      <c r="U65" s="71"/>
      <c r="V65" s="71"/>
      <c r="W65" s="71"/>
      <c r="X65" s="71"/>
      <c r="Y65" s="277" t="s">
        <v>760</v>
      </c>
    </row>
    <row r="66" spans="1:25" x14ac:dyDescent="0.5">
      <c r="A66" s="71"/>
      <c r="B66" s="71" t="s">
        <v>123</v>
      </c>
      <c r="C66" s="71">
        <v>36979</v>
      </c>
      <c r="D66" s="71">
        <v>34</v>
      </c>
      <c r="E66" s="71">
        <v>2769</v>
      </c>
      <c r="F66" s="71" t="s">
        <v>309</v>
      </c>
      <c r="G66" s="71">
        <v>1</v>
      </c>
      <c r="H66" s="71">
        <v>3</v>
      </c>
      <c r="I66" s="71">
        <v>44</v>
      </c>
      <c r="J66" s="72"/>
      <c r="K66" s="71"/>
      <c r="L66" s="71"/>
      <c r="M66" s="71"/>
      <c r="N66" s="71"/>
      <c r="O66" s="71"/>
      <c r="P66" s="73"/>
      <c r="Q66" s="71"/>
      <c r="R66" s="71"/>
      <c r="S66" s="71"/>
      <c r="T66" s="71"/>
      <c r="U66" s="71"/>
      <c r="V66" s="71"/>
      <c r="W66" s="71"/>
      <c r="X66" s="71"/>
      <c r="Y66" s="277"/>
    </row>
    <row r="67" spans="1:25" x14ac:dyDescent="0.5">
      <c r="A67" s="71">
        <v>39</v>
      </c>
      <c r="B67" s="71" t="s">
        <v>123</v>
      </c>
      <c r="C67" s="71">
        <v>464</v>
      </c>
      <c r="D67" s="71">
        <v>152</v>
      </c>
      <c r="E67" s="71">
        <v>14</v>
      </c>
      <c r="F67" s="71" t="s">
        <v>309</v>
      </c>
      <c r="G67" s="71">
        <v>18</v>
      </c>
      <c r="H67" s="71">
        <v>1</v>
      </c>
      <c r="I67" s="71">
        <v>50</v>
      </c>
      <c r="J67" s="72"/>
      <c r="K67" s="71"/>
      <c r="L67" s="71"/>
      <c r="M67" s="71"/>
      <c r="N67" s="71"/>
      <c r="O67" s="71">
        <v>39</v>
      </c>
      <c r="P67" s="73" t="s">
        <v>759</v>
      </c>
      <c r="Q67" s="71"/>
      <c r="R67" s="71"/>
      <c r="S67" s="71"/>
      <c r="T67" s="71"/>
      <c r="U67" s="71"/>
      <c r="V67" s="71"/>
      <c r="W67" s="71"/>
      <c r="X67" s="71"/>
      <c r="Y67" s="277" t="s">
        <v>761</v>
      </c>
    </row>
    <row r="68" spans="1:25" x14ac:dyDescent="0.5">
      <c r="A68" s="71">
        <v>40</v>
      </c>
      <c r="B68" s="71" t="s">
        <v>123</v>
      </c>
      <c r="C68" s="71">
        <v>18062</v>
      </c>
      <c r="D68" s="71">
        <v>143</v>
      </c>
      <c r="E68" s="71">
        <v>1549</v>
      </c>
      <c r="F68" s="71" t="s">
        <v>309</v>
      </c>
      <c r="G68" s="71">
        <v>4</v>
      </c>
      <c r="H68" s="71">
        <v>2</v>
      </c>
      <c r="I68" s="71">
        <v>25</v>
      </c>
      <c r="J68" s="72"/>
      <c r="K68" s="71"/>
      <c r="L68" s="71"/>
      <c r="M68" s="71"/>
      <c r="N68" s="71"/>
      <c r="O68" s="71">
        <v>40</v>
      </c>
      <c r="P68" s="73" t="s">
        <v>762</v>
      </c>
      <c r="Q68" s="71"/>
      <c r="R68" s="71"/>
      <c r="S68" s="71"/>
      <c r="T68" s="71"/>
      <c r="U68" s="71"/>
      <c r="V68" s="71"/>
      <c r="W68" s="71"/>
      <c r="X68" s="71"/>
      <c r="Y68" s="277" t="s">
        <v>763</v>
      </c>
    </row>
    <row r="69" spans="1:25" x14ac:dyDescent="0.5">
      <c r="A69" s="71"/>
      <c r="B69" s="71" t="s">
        <v>128</v>
      </c>
      <c r="C69" s="71">
        <v>2272</v>
      </c>
      <c r="D69" s="71">
        <v>3</v>
      </c>
      <c r="E69" s="71">
        <v>22</v>
      </c>
      <c r="F69" s="71" t="s">
        <v>309</v>
      </c>
      <c r="G69" s="71">
        <v>6</v>
      </c>
      <c r="H69" s="71">
        <v>0</v>
      </c>
      <c r="I69" s="71">
        <v>20</v>
      </c>
      <c r="J69" s="72"/>
      <c r="K69" s="71"/>
      <c r="L69" s="71"/>
      <c r="M69" s="71"/>
      <c r="N69" s="71"/>
      <c r="O69" s="71"/>
      <c r="P69" s="73"/>
      <c r="Q69" s="71"/>
      <c r="R69" s="71"/>
      <c r="S69" s="71"/>
      <c r="T69" s="71"/>
      <c r="U69" s="71"/>
      <c r="V69" s="71"/>
      <c r="W69" s="71"/>
      <c r="X69" s="71"/>
      <c r="Y69" s="277"/>
    </row>
    <row r="70" spans="1:25" x14ac:dyDescent="0.5">
      <c r="A70" s="71"/>
      <c r="B70" s="71" t="s">
        <v>123</v>
      </c>
      <c r="C70" s="71">
        <v>18061</v>
      </c>
      <c r="D70" s="71">
        <v>142</v>
      </c>
      <c r="E70" s="71">
        <v>1548</v>
      </c>
      <c r="F70" s="71" t="s">
        <v>309</v>
      </c>
      <c r="G70" s="71">
        <v>6</v>
      </c>
      <c r="H70" s="71">
        <v>1</v>
      </c>
      <c r="I70" s="71">
        <v>95</v>
      </c>
      <c r="J70" s="72"/>
      <c r="K70" s="71"/>
      <c r="L70" s="71"/>
      <c r="M70" s="71"/>
      <c r="N70" s="71"/>
      <c r="O70" s="71"/>
      <c r="P70" s="73"/>
      <c r="Q70" s="71"/>
      <c r="R70" s="71"/>
      <c r="S70" s="71"/>
      <c r="T70" s="71"/>
      <c r="U70" s="71"/>
      <c r="V70" s="71"/>
      <c r="W70" s="71"/>
      <c r="X70" s="71"/>
      <c r="Y70" s="277"/>
    </row>
    <row r="71" spans="1:25" x14ac:dyDescent="0.5">
      <c r="A71" s="71"/>
      <c r="B71" s="71" t="s">
        <v>123</v>
      </c>
      <c r="C71" s="71">
        <v>18052</v>
      </c>
      <c r="D71" s="71">
        <v>132</v>
      </c>
      <c r="E71" s="71">
        <v>1839</v>
      </c>
      <c r="F71" s="71" t="s">
        <v>309</v>
      </c>
      <c r="G71" s="71">
        <v>8</v>
      </c>
      <c r="H71" s="71">
        <v>3</v>
      </c>
      <c r="I71" s="71">
        <v>80</v>
      </c>
      <c r="J71" s="72"/>
      <c r="K71" s="71"/>
      <c r="L71" s="71"/>
      <c r="M71" s="71"/>
      <c r="N71" s="71"/>
      <c r="O71" s="71"/>
      <c r="P71" s="73"/>
      <c r="Q71" s="71"/>
      <c r="R71" s="71"/>
      <c r="S71" s="71"/>
      <c r="T71" s="71"/>
      <c r="U71" s="71"/>
      <c r="V71" s="71"/>
      <c r="W71" s="71"/>
      <c r="X71" s="71"/>
      <c r="Y71" s="277"/>
    </row>
    <row r="72" spans="1:25" x14ac:dyDescent="0.5">
      <c r="A72" s="71"/>
      <c r="B72" s="71" t="s">
        <v>128</v>
      </c>
      <c r="C72" s="71">
        <v>703</v>
      </c>
      <c r="D72" s="71">
        <v>84</v>
      </c>
      <c r="E72" s="71">
        <v>3</v>
      </c>
      <c r="F72" s="71" t="s">
        <v>309</v>
      </c>
      <c r="G72" s="71">
        <v>41</v>
      </c>
      <c r="H72" s="71">
        <v>3</v>
      </c>
      <c r="I72" s="71">
        <v>50</v>
      </c>
      <c r="J72" s="72"/>
      <c r="K72" s="71"/>
      <c r="L72" s="71"/>
      <c r="M72" s="71"/>
      <c r="N72" s="71"/>
      <c r="O72" s="71"/>
      <c r="P72" s="73"/>
      <c r="Q72" s="71"/>
      <c r="R72" s="71"/>
      <c r="S72" s="71"/>
      <c r="T72" s="71"/>
      <c r="U72" s="71"/>
      <c r="V72" s="71"/>
      <c r="W72" s="71"/>
      <c r="X72" s="71"/>
      <c r="Y72" s="277"/>
    </row>
    <row r="73" spans="1:25" x14ac:dyDescent="0.5">
      <c r="A73" s="71">
        <v>41</v>
      </c>
      <c r="B73" s="71" t="s">
        <v>128</v>
      </c>
      <c r="C73" s="71">
        <v>827</v>
      </c>
      <c r="D73" s="71">
        <v>192</v>
      </c>
      <c r="E73" s="71">
        <v>27</v>
      </c>
      <c r="F73" s="71" t="s">
        <v>309</v>
      </c>
      <c r="G73" s="71">
        <v>2</v>
      </c>
      <c r="H73" s="71">
        <v>2</v>
      </c>
      <c r="I73" s="71">
        <v>17</v>
      </c>
      <c r="J73" s="72"/>
      <c r="K73" s="71"/>
      <c r="L73" s="71"/>
      <c r="M73" s="71"/>
      <c r="N73" s="71"/>
      <c r="O73" s="71">
        <v>41</v>
      </c>
      <c r="P73" s="73" t="s">
        <v>762</v>
      </c>
      <c r="Q73" s="71"/>
      <c r="R73" s="71"/>
      <c r="S73" s="71"/>
      <c r="T73" s="71"/>
      <c r="U73" s="71"/>
      <c r="V73" s="71"/>
      <c r="W73" s="71"/>
      <c r="X73" s="71"/>
      <c r="Y73" s="277" t="s">
        <v>764</v>
      </c>
    </row>
    <row r="74" spans="1:25" x14ac:dyDescent="0.5">
      <c r="A74" s="71"/>
      <c r="B74" s="71" t="s">
        <v>128</v>
      </c>
      <c r="C74" s="71">
        <v>2268</v>
      </c>
      <c r="D74" s="71">
        <v>113</v>
      </c>
      <c r="E74" s="71">
        <v>18</v>
      </c>
      <c r="F74" s="71" t="s">
        <v>309</v>
      </c>
      <c r="G74" s="71">
        <v>20</v>
      </c>
      <c r="H74" s="71">
        <v>0</v>
      </c>
      <c r="I74" s="71">
        <v>52</v>
      </c>
      <c r="J74" s="72"/>
      <c r="K74" s="71"/>
      <c r="L74" s="71"/>
      <c r="M74" s="71"/>
      <c r="N74" s="71"/>
      <c r="O74" s="71"/>
      <c r="P74" s="73"/>
      <c r="Q74" s="71"/>
      <c r="R74" s="71"/>
      <c r="S74" s="71"/>
      <c r="T74" s="71"/>
      <c r="U74" s="71"/>
      <c r="V74" s="71"/>
      <c r="W74" s="71"/>
      <c r="X74" s="71"/>
      <c r="Y74" s="277"/>
    </row>
    <row r="75" spans="1:25" x14ac:dyDescent="0.5">
      <c r="A75" s="71">
        <v>42</v>
      </c>
      <c r="B75" s="71" t="s">
        <v>123</v>
      </c>
      <c r="C75" s="71">
        <v>16287</v>
      </c>
      <c r="D75" s="71">
        <v>1</v>
      </c>
      <c r="E75" s="71">
        <v>1341</v>
      </c>
      <c r="F75" s="71" t="s">
        <v>309</v>
      </c>
      <c r="G75" s="71">
        <v>12</v>
      </c>
      <c r="H75" s="71">
        <v>2</v>
      </c>
      <c r="I75" s="71">
        <v>40</v>
      </c>
      <c r="J75" s="72"/>
      <c r="K75" s="71"/>
      <c r="L75" s="71"/>
      <c r="M75" s="71"/>
      <c r="N75" s="71"/>
      <c r="O75" s="71">
        <v>42</v>
      </c>
      <c r="P75" s="73" t="s">
        <v>765</v>
      </c>
      <c r="Q75" s="71"/>
      <c r="R75" s="71"/>
      <c r="S75" s="71"/>
      <c r="T75" s="71"/>
      <c r="U75" s="71"/>
      <c r="V75" s="71"/>
      <c r="W75" s="71"/>
      <c r="X75" s="71"/>
      <c r="Y75" s="277" t="s">
        <v>766</v>
      </c>
    </row>
    <row r="76" spans="1:25" x14ac:dyDescent="0.5">
      <c r="A76" s="71">
        <v>43</v>
      </c>
      <c r="B76" s="71" t="s">
        <v>123</v>
      </c>
      <c r="C76" s="71">
        <v>42093</v>
      </c>
      <c r="D76" s="71">
        <v>278</v>
      </c>
      <c r="E76" s="71">
        <v>3806</v>
      </c>
      <c r="F76" s="71" t="s">
        <v>309</v>
      </c>
      <c r="G76" s="71">
        <v>20</v>
      </c>
      <c r="H76" s="71">
        <v>3</v>
      </c>
      <c r="I76" s="71">
        <v>51</v>
      </c>
      <c r="J76" s="72"/>
      <c r="K76" s="71"/>
      <c r="L76" s="71"/>
      <c r="M76" s="71"/>
      <c r="N76" s="71"/>
      <c r="O76" s="71">
        <v>43</v>
      </c>
      <c r="P76" s="73" t="s">
        <v>765</v>
      </c>
      <c r="Q76" s="71"/>
      <c r="R76" s="71"/>
      <c r="S76" s="71"/>
      <c r="T76" s="71"/>
      <c r="U76" s="71"/>
      <c r="V76" s="71"/>
      <c r="W76" s="71"/>
      <c r="X76" s="71"/>
      <c r="Y76" s="277" t="s">
        <v>767</v>
      </c>
    </row>
    <row r="77" spans="1:25" x14ac:dyDescent="0.5">
      <c r="A77" s="71">
        <v>44</v>
      </c>
      <c r="B77" s="71" t="s">
        <v>123</v>
      </c>
      <c r="C77" s="71">
        <v>34887</v>
      </c>
      <c r="D77" s="71">
        <v>157</v>
      </c>
      <c r="E77" s="71">
        <v>2369</v>
      </c>
      <c r="F77" s="71" t="s">
        <v>309</v>
      </c>
      <c r="G77" s="71">
        <v>8</v>
      </c>
      <c r="H77" s="71">
        <v>3</v>
      </c>
      <c r="I77" s="71">
        <v>50</v>
      </c>
      <c r="J77" s="72"/>
      <c r="K77" s="71"/>
      <c r="L77" s="71"/>
      <c r="M77" s="71"/>
      <c r="N77" s="71"/>
      <c r="O77" s="71">
        <v>44</v>
      </c>
      <c r="P77" s="73" t="s">
        <v>768</v>
      </c>
      <c r="Q77" s="71"/>
      <c r="R77" s="71"/>
      <c r="S77" s="71"/>
      <c r="T77" s="71"/>
      <c r="U77" s="71"/>
      <c r="V77" s="71"/>
      <c r="W77" s="71"/>
      <c r="X77" s="71"/>
      <c r="Y77" s="277" t="s">
        <v>769</v>
      </c>
    </row>
    <row r="78" spans="1:25" x14ac:dyDescent="0.5">
      <c r="A78" s="71"/>
      <c r="B78" s="71" t="s">
        <v>123</v>
      </c>
      <c r="C78" s="71">
        <v>39299</v>
      </c>
      <c r="D78" s="71">
        <v>353</v>
      </c>
      <c r="E78" s="71">
        <v>3058</v>
      </c>
      <c r="F78" s="71" t="s">
        <v>309</v>
      </c>
      <c r="G78" s="71">
        <v>1</v>
      </c>
      <c r="H78" s="71">
        <v>0</v>
      </c>
      <c r="I78" s="71">
        <v>82</v>
      </c>
      <c r="J78" s="72"/>
      <c r="K78" s="71"/>
      <c r="L78" s="71"/>
      <c r="M78" s="71"/>
      <c r="N78" s="71"/>
      <c r="O78" s="71"/>
      <c r="P78" s="73"/>
      <c r="Q78" s="71"/>
      <c r="R78" s="71"/>
      <c r="S78" s="71"/>
      <c r="T78" s="71"/>
      <c r="U78" s="71"/>
      <c r="V78" s="71"/>
      <c r="W78" s="71"/>
      <c r="X78" s="71"/>
      <c r="Y78" s="277"/>
    </row>
    <row r="79" spans="1:25" x14ac:dyDescent="0.5">
      <c r="A79" s="71">
        <v>45</v>
      </c>
      <c r="B79" s="71" t="s">
        <v>128</v>
      </c>
      <c r="C79" s="71">
        <v>1026</v>
      </c>
      <c r="D79" s="71">
        <v>68</v>
      </c>
      <c r="E79" s="71">
        <v>26</v>
      </c>
      <c r="F79" s="71" t="s">
        <v>309</v>
      </c>
      <c r="G79" s="71">
        <v>31</v>
      </c>
      <c r="H79" s="71">
        <v>2</v>
      </c>
      <c r="I79" s="71">
        <v>90</v>
      </c>
      <c r="J79" s="72"/>
      <c r="K79" s="71"/>
      <c r="L79" s="71"/>
      <c r="M79" s="71"/>
      <c r="N79" s="71"/>
      <c r="O79" s="71">
        <v>45</v>
      </c>
      <c r="P79" s="73" t="s">
        <v>770</v>
      </c>
      <c r="Q79" s="71"/>
      <c r="R79" s="71"/>
      <c r="S79" s="71"/>
      <c r="T79" s="71"/>
      <c r="U79" s="71"/>
      <c r="V79" s="71"/>
      <c r="W79" s="71"/>
      <c r="X79" s="71"/>
      <c r="Y79" s="277" t="s">
        <v>769</v>
      </c>
    </row>
    <row r="80" spans="1:25" x14ac:dyDescent="0.5">
      <c r="A80" s="71">
        <v>46</v>
      </c>
      <c r="B80" s="71" t="s">
        <v>128</v>
      </c>
      <c r="C80" s="71">
        <v>443</v>
      </c>
      <c r="D80" s="71">
        <v>92</v>
      </c>
      <c r="E80" s="71">
        <v>43</v>
      </c>
      <c r="F80" s="71" t="s">
        <v>309</v>
      </c>
      <c r="G80" s="71">
        <v>6</v>
      </c>
      <c r="H80" s="71">
        <v>0</v>
      </c>
      <c r="I80" s="71">
        <v>25</v>
      </c>
      <c r="J80" s="72"/>
      <c r="K80" s="71"/>
      <c r="L80" s="71"/>
      <c r="M80" s="71"/>
      <c r="N80" s="71"/>
      <c r="O80" s="71">
        <v>46</v>
      </c>
      <c r="P80" s="73" t="s">
        <v>771</v>
      </c>
      <c r="Q80" s="71"/>
      <c r="R80" s="71"/>
      <c r="S80" s="71"/>
      <c r="T80" s="71"/>
      <c r="U80" s="71"/>
      <c r="V80" s="71"/>
      <c r="W80" s="71"/>
      <c r="X80" s="71"/>
      <c r="Y80" s="277" t="s">
        <v>772</v>
      </c>
    </row>
    <row r="81" spans="1:26" x14ac:dyDescent="0.5">
      <c r="A81" s="71">
        <v>47</v>
      </c>
      <c r="B81" s="71" t="s">
        <v>128</v>
      </c>
      <c r="C81" s="71">
        <v>2448</v>
      </c>
      <c r="D81" s="71">
        <v>49</v>
      </c>
      <c r="E81" s="71">
        <v>28</v>
      </c>
      <c r="F81" s="71" t="s">
        <v>309</v>
      </c>
      <c r="G81" s="71">
        <v>31</v>
      </c>
      <c r="H81" s="71">
        <v>0</v>
      </c>
      <c r="I81" s="71">
        <v>30</v>
      </c>
      <c r="J81" s="72"/>
      <c r="K81" s="71"/>
      <c r="L81" s="71"/>
      <c r="M81" s="71"/>
      <c r="N81" s="71"/>
      <c r="O81" s="71">
        <v>47</v>
      </c>
      <c r="P81" s="73" t="s">
        <v>771</v>
      </c>
      <c r="Q81" s="71"/>
      <c r="R81" s="71"/>
      <c r="S81" s="71"/>
      <c r="T81" s="71"/>
      <c r="U81" s="71"/>
      <c r="V81" s="71"/>
      <c r="W81" s="71"/>
      <c r="X81" s="71"/>
      <c r="Y81" s="277" t="s">
        <v>773</v>
      </c>
    </row>
    <row r="82" spans="1:26" x14ac:dyDescent="0.5">
      <c r="A82" s="71">
        <v>48</v>
      </c>
      <c r="B82" s="71" t="s">
        <v>123</v>
      </c>
      <c r="C82" s="71">
        <v>19332</v>
      </c>
      <c r="D82" s="71">
        <v>44</v>
      </c>
      <c r="E82" s="71">
        <v>1731</v>
      </c>
      <c r="F82" s="71" t="s">
        <v>309</v>
      </c>
      <c r="G82" s="71">
        <v>26</v>
      </c>
      <c r="H82" s="71">
        <v>1</v>
      </c>
      <c r="I82" s="71">
        <v>93</v>
      </c>
      <c r="J82" s="72"/>
      <c r="K82" s="71"/>
      <c r="L82" s="71"/>
      <c r="M82" s="71"/>
      <c r="N82" s="71"/>
      <c r="O82" s="71">
        <v>48</v>
      </c>
      <c r="P82" s="73" t="s">
        <v>774</v>
      </c>
      <c r="Q82" s="71"/>
      <c r="R82" s="71"/>
      <c r="S82" s="71"/>
      <c r="T82" s="71"/>
      <c r="U82" s="71"/>
      <c r="V82" s="71"/>
      <c r="W82" s="71"/>
      <c r="X82" s="71"/>
      <c r="Y82" s="277" t="s">
        <v>775</v>
      </c>
      <c r="Z82" s="9" t="s">
        <v>588</v>
      </c>
    </row>
    <row r="83" spans="1:26" x14ac:dyDescent="0.5">
      <c r="A83" s="71">
        <v>49</v>
      </c>
      <c r="B83" s="71" t="s">
        <v>123</v>
      </c>
      <c r="C83" s="71">
        <v>47081</v>
      </c>
      <c r="D83" s="71">
        <v>168</v>
      </c>
      <c r="E83" s="71">
        <v>4717</v>
      </c>
      <c r="F83" s="71" t="s">
        <v>309</v>
      </c>
      <c r="G83" s="71">
        <v>0</v>
      </c>
      <c r="H83" s="71">
        <v>3</v>
      </c>
      <c r="I83" s="71">
        <v>97</v>
      </c>
      <c r="J83" s="72"/>
      <c r="K83" s="71"/>
      <c r="L83" s="71"/>
      <c r="M83" s="71"/>
      <c r="N83" s="71"/>
      <c r="O83" s="71">
        <v>49</v>
      </c>
      <c r="P83" s="73" t="s">
        <v>776</v>
      </c>
      <c r="Q83" s="71"/>
      <c r="R83" s="71"/>
      <c r="S83" s="71"/>
      <c r="T83" s="71"/>
      <c r="U83" s="71"/>
      <c r="V83" s="71"/>
      <c r="W83" s="71"/>
      <c r="X83" s="71"/>
      <c r="Y83" s="277" t="s">
        <v>777</v>
      </c>
    </row>
    <row r="84" spans="1:26" x14ac:dyDescent="0.5">
      <c r="A84" s="71"/>
      <c r="B84" s="71" t="s">
        <v>123</v>
      </c>
      <c r="C84" s="71">
        <v>7462</v>
      </c>
      <c r="D84" s="71">
        <v>55</v>
      </c>
      <c r="E84" s="71">
        <v>426</v>
      </c>
      <c r="F84" s="71" t="s">
        <v>309</v>
      </c>
      <c r="G84" s="71">
        <v>0</v>
      </c>
      <c r="H84" s="71">
        <v>3</v>
      </c>
      <c r="I84" s="71">
        <v>82</v>
      </c>
      <c r="J84" s="72"/>
      <c r="K84" s="71"/>
      <c r="L84" s="71"/>
      <c r="M84" s="71"/>
      <c r="N84" s="71"/>
      <c r="O84" s="71"/>
      <c r="P84" s="73"/>
      <c r="Q84" s="71"/>
      <c r="R84" s="71"/>
      <c r="S84" s="71"/>
      <c r="T84" s="71"/>
      <c r="U84" s="71"/>
      <c r="V84" s="71"/>
      <c r="W84" s="71"/>
      <c r="X84" s="71"/>
      <c r="Y84" s="277"/>
    </row>
    <row r="85" spans="1:26" x14ac:dyDescent="0.5">
      <c r="A85" s="71"/>
      <c r="B85" s="71" t="s">
        <v>123</v>
      </c>
      <c r="C85" s="71">
        <v>7464</v>
      </c>
      <c r="D85" s="71">
        <v>51</v>
      </c>
      <c r="E85" s="71">
        <v>428</v>
      </c>
      <c r="F85" s="71" t="s">
        <v>309</v>
      </c>
      <c r="G85" s="71">
        <v>1</v>
      </c>
      <c r="H85" s="71">
        <v>3</v>
      </c>
      <c r="I85" s="71">
        <v>7</v>
      </c>
      <c r="J85" s="72"/>
      <c r="K85" s="71"/>
      <c r="L85" s="71"/>
      <c r="M85" s="71"/>
      <c r="N85" s="71"/>
      <c r="O85" s="71"/>
      <c r="P85" s="73"/>
      <c r="Q85" s="71"/>
      <c r="R85" s="71"/>
      <c r="S85" s="71"/>
      <c r="T85" s="71"/>
      <c r="U85" s="71"/>
      <c r="V85" s="71"/>
      <c r="W85" s="71"/>
      <c r="X85" s="71"/>
      <c r="Y85" s="277"/>
    </row>
    <row r="86" spans="1:26" x14ac:dyDescent="0.5">
      <c r="A86" s="71"/>
      <c r="B86" s="71" t="s">
        <v>128</v>
      </c>
      <c r="C86" s="71">
        <v>2450</v>
      </c>
      <c r="D86" s="71">
        <v>51</v>
      </c>
      <c r="E86" s="71">
        <v>50</v>
      </c>
      <c r="F86" s="71" t="s">
        <v>309</v>
      </c>
      <c r="G86" s="71">
        <v>23</v>
      </c>
      <c r="H86" s="71">
        <v>3</v>
      </c>
      <c r="I86" s="71">
        <v>73</v>
      </c>
      <c r="J86" s="72"/>
      <c r="K86" s="71"/>
      <c r="L86" s="71"/>
      <c r="M86" s="71"/>
      <c r="N86" s="71"/>
      <c r="O86" s="71"/>
      <c r="P86" s="73"/>
      <c r="Q86" s="71"/>
      <c r="R86" s="71"/>
      <c r="S86" s="71"/>
      <c r="T86" s="71"/>
      <c r="U86" s="71"/>
      <c r="V86" s="71"/>
      <c r="W86" s="71"/>
      <c r="X86" s="71"/>
      <c r="Y86" s="277"/>
    </row>
    <row r="87" spans="1:26" x14ac:dyDescent="0.5">
      <c r="A87" s="71">
        <v>50</v>
      </c>
      <c r="B87" s="71" t="s">
        <v>128</v>
      </c>
      <c r="C87" s="71">
        <v>1474</v>
      </c>
      <c r="D87" s="71">
        <v>31</v>
      </c>
      <c r="E87" s="71">
        <v>24</v>
      </c>
      <c r="F87" s="71" t="s">
        <v>309</v>
      </c>
      <c r="G87" s="71">
        <v>6</v>
      </c>
      <c r="H87" s="71">
        <v>2</v>
      </c>
      <c r="I87" s="71">
        <v>80</v>
      </c>
      <c r="J87" s="72"/>
      <c r="K87" s="71"/>
      <c r="L87" s="71"/>
      <c r="M87" s="71"/>
      <c r="N87" s="71"/>
      <c r="O87" s="71">
        <v>50</v>
      </c>
      <c r="P87" s="73" t="s">
        <v>778</v>
      </c>
      <c r="Q87" s="71"/>
      <c r="R87" s="71"/>
      <c r="S87" s="71"/>
      <c r="T87" s="71"/>
      <c r="U87" s="71"/>
      <c r="V87" s="71"/>
      <c r="W87" s="71"/>
      <c r="X87" s="71"/>
      <c r="Y87" s="277" t="s">
        <v>779</v>
      </c>
    </row>
    <row r="88" spans="1:26" x14ac:dyDescent="0.5">
      <c r="A88" s="71">
        <v>51</v>
      </c>
      <c r="B88" s="71" t="s">
        <v>123</v>
      </c>
      <c r="C88" s="71">
        <v>7498</v>
      </c>
      <c r="D88" s="71">
        <v>82</v>
      </c>
      <c r="E88" s="71">
        <v>437</v>
      </c>
      <c r="F88" s="71" t="s">
        <v>309</v>
      </c>
      <c r="G88" s="71">
        <v>1</v>
      </c>
      <c r="H88" s="71">
        <v>2</v>
      </c>
      <c r="I88" s="71">
        <v>22</v>
      </c>
      <c r="J88" s="72"/>
      <c r="K88" s="71"/>
      <c r="L88" s="71"/>
      <c r="M88" s="71"/>
      <c r="N88" s="71"/>
      <c r="O88" s="71">
        <v>51</v>
      </c>
      <c r="P88" s="73" t="s">
        <v>778</v>
      </c>
      <c r="Q88" s="71"/>
      <c r="R88" s="71"/>
      <c r="S88" s="71"/>
      <c r="T88" s="71"/>
      <c r="U88" s="71"/>
      <c r="V88" s="71"/>
      <c r="W88" s="71"/>
      <c r="X88" s="71"/>
      <c r="Y88" s="277" t="s">
        <v>780</v>
      </c>
    </row>
    <row r="89" spans="1:26" x14ac:dyDescent="0.5">
      <c r="A89" s="71"/>
      <c r="B89" s="71" t="s">
        <v>128</v>
      </c>
      <c r="C89" s="71">
        <v>1477</v>
      </c>
      <c r="D89" s="71">
        <v>34</v>
      </c>
      <c r="E89" s="71">
        <v>27</v>
      </c>
      <c r="F89" s="71" t="s">
        <v>309</v>
      </c>
      <c r="G89" s="71">
        <v>8</v>
      </c>
      <c r="H89" s="71">
        <v>0</v>
      </c>
      <c r="I89" s="71">
        <v>3</v>
      </c>
      <c r="J89" s="72"/>
      <c r="K89" s="71"/>
      <c r="L89" s="71"/>
      <c r="M89" s="71"/>
      <c r="N89" s="71"/>
      <c r="O89" s="71"/>
      <c r="P89" s="73"/>
      <c r="Q89" s="71"/>
      <c r="R89" s="71"/>
      <c r="S89" s="71"/>
      <c r="T89" s="71"/>
      <c r="U89" s="71"/>
      <c r="V89" s="71"/>
      <c r="W89" s="71"/>
      <c r="X89" s="71"/>
      <c r="Y89" s="277"/>
    </row>
    <row r="90" spans="1:26" x14ac:dyDescent="0.5">
      <c r="A90" s="71"/>
      <c r="B90" s="71" t="s">
        <v>128</v>
      </c>
      <c r="C90" s="71">
        <v>1479</v>
      </c>
      <c r="D90" s="71">
        <v>36</v>
      </c>
      <c r="E90" s="71">
        <v>29</v>
      </c>
      <c r="F90" s="71" t="s">
        <v>309</v>
      </c>
      <c r="G90" s="71">
        <v>32</v>
      </c>
      <c r="H90" s="71">
        <v>2</v>
      </c>
      <c r="I90" s="71">
        <v>50</v>
      </c>
      <c r="J90" s="72"/>
      <c r="K90" s="71"/>
      <c r="L90" s="71"/>
      <c r="M90" s="71"/>
      <c r="N90" s="71"/>
      <c r="O90" s="71"/>
      <c r="P90" s="73"/>
      <c r="Q90" s="71"/>
      <c r="R90" s="71"/>
      <c r="S90" s="71"/>
      <c r="T90" s="71"/>
      <c r="U90" s="71"/>
      <c r="V90" s="71"/>
      <c r="W90" s="71"/>
      <c r="X90" s="71"/>
      <c r="Y90" s="277"/>
    </row>
    <row r="91" spans="1:26" x14ac:dyDescent="0.5">
      <c r="A91" s="71"/>
      <c r="B91" s="71" t="s">
        <v>128</v>
      </c>
      <c r="C91" s="71">
        <v>1480</v>
      </c>
      <c r="D91" s="71">
        <v>37</v>
      </c>
      <c r="E91" s="71">
        <v>30</v>
      </c>
      <c r="F91" s="71" t="s">
        <v>309</v>
      </c>
      <c r="G91" s="71">
        <v>27</v>
      </c>
      <c r="H91" s="71">
        <v>2</v>
      </c>
      <c r="I91" s="71">
        <v>10</v>
      </c>
      <c r="J91" s="72"/>
      <c r="K91" s="71"/>
      <c r="L91" s="71"/>
      <c r="M91" s="71"/>
      <c r="N91" s="71"/>
      <c r="O91" s="71"/>
      <c r="P91" s="73"/>
      <c r="Q91" s="71"/>
      <c r="R91" s="71"/>
      <c r="S91" s="71"/>
      <c r="T91" s="71"/>
      <c r="U91" s="71"/>
      <c r="V91" s="71"/>
      <c r="W91" s="71"/>
      <c r="X91" s="71"/>
      <c r="Y91" s="277"/>
    </row>
    <row r="92" spans="1:26" x14ac:dyDescent="0.5">
      <c r="A92" s="71"/>
      <c r="B92" s="71" t="s">
        <v>128</v>
      </c>
      <c r="C92" s="71">
        <v>1475</v>
      </c>
      <c r="D92" s="71">
        <v>32</v>
      </c>
      <c r="E92" s="71">
        <v>25</v>
      </c>
      <c r="F92" s="71" t="s">
        <v>309</v>
      </c>
      <c r="G92" s="71">
        <v>7</v>
      </c>
      <c r="H92" s="71">
        <v>1</v>
      </c>
      <c r="I92" s="71">
        <v>10</v>
      </c>
      <c r="J92" s="72"/>
      <c r="K92" s="71"/>
      <c r="L92" s="71"/>
      <c r="M92" s="71"/>
      <c r="N92" s="71"/>
      <c r="O92" s="71"/>
      <c r="P92" s="73"/>
      <c r="Q92" s="71"/>
      <c r="R92" s="71"/>
      <c r="S92" s="71"/>
      <c r="T92" s="71"/>
      <c r="U92" s="71"/>
      <c r="V92" s="71"/>
      <c r="W92" s="71"/>
      <c r="X92" s="71"/>
      <c r="Y92" s="277"/>
    </row>
    <row r="93" spans="1:26" x14ac:dyDescent="0.5">
      <c r="A93" s="71">
        <v>52</v>
      </c>
      <c r="B93" s="71" t="s">
        <v>123</v>
      </c>
      <c r="C93" s="71">
        <v>39530</v>
      </c>
      <c r="D93" s="71">
        <v>212</v>
      </c>
      <c r="E93" s="71">
        <v>3175</v>
      </c>
      <c r="F93" s="71" t="s">
        <v>309</v>
      </c>
      <c r="G93" s="71">
        <v>42</v>
      </c>
      <c r="H93" s="71">
        <v>3</v>
      </c>
      <c r="I93" s="71">
        <v>0</v>
      </c>
      <c r="J93" s="72"/>
      <c r="K93" s="71"/>
      <c r="L93" s="71"/>
      <c r="M93" s="71"/>
      <c r="N93" s="71"/>
      <c r="O93" s="71">
        <v>52</v>
      </c>
      <c r="P93" s="73" t="s">
        <v>781</v>
      </c>
      <c r="Q93" s="71"/>
      <c r="R93" s="71"/>
      <c r="S93" s="71"/>
      <c r="T93" s="71"/>
      <c r="U93" s="71"/>
      <c r="V93" s="71"/>
      <c r="W93" s="71"/>
      <c r="X93" s="71"/>
      <c r="Y93" s="277" t="s">
        <v>782</v>
      </c>
    </row>
    <row r="94" spans="1:26" x14ac:dyDescent="0.5">
      <c r="A94" s="71">
        <v>53</v>
      </c>
      <c r="B94" s="71" t="s">
        <v>123</v>
      </c>
      <c r="C94" s="71">
        <v>16237</v>
      </c>
      <c r="D94" s="71">
        <v>7</v>
      </c>
      <c r="E94" s="71">
        <v>1291</v>
      </c>
      <c r="F94" s="71" t="s">
        <v>309</v>
      </c>
      <c r="G94" s="71">
        <v>15</v>
      </c>
      <c r="H94" s="71">
        <v>0</v>
      </c>
      <c r="I94" s="71">
        <v>0</v>
      </c>
      <c r="J94" s="72"/>
      <c r="K94" s="71"/>
      <c r="L94" s="71"/>
      <c r="M94" s="71"/>
      <c r="N94" s="71"/>
      <c r="O94" s="71">
        <v>53</v>
      </c>
      <c r="P94" s="73" t="s">
        <v>781</v>
      </c>
      <c r="Q94" s="71"/>
      <c r="R94" s="71"/>
      <c r="S94" s="71"/>
      <c r="T94" s="71"/>
      <c r="U94" s="71"/>
      <c r="V94" s="71"/>
      <c r="W94" s="71"/>
      <c r="X94" s="71"/>
      <c r="Y94" s="277" t="s">
        <v>783</v>
      </c>
    </row>
    <row r="95" spans="1:26" x14ac:dyDescent="0.5">
      <c r="A95" s="71"/>
      <c r="B95" s="71" t="s">
        <v>123</v>
      </c>
      <c r="C95" s="71">
        <v>7463</v>
      </c>
      <c r="D95" s="71">
        <v>56</v>
      </c>
      <c r="E95" s="71">
        <v>427</v>
      </c>
      <c r="F95" s="71" t="s">
        <v>309</v>
      </c>
      <c r="G95" s="71">
        <v>0</v>
      </c>
      <c r="H95" s="71">
        <v>3</v>
      </c>
      <c r="I95" s="71">
        <v>63</v>
      </c>
      <c r="J95" s="72"/>
      <c r="K95" s="71"/>
      <c r="L95" s="71"/>
      <c r="M95" s="71"/>
      <c r="N95" s="71"/>
      <c r="O95" s="71"/>
      <c r="P95" s="73"/>
      <c r="Q95" s="71"/>
      <c r="R95" s="71"/>
      <c r="S95" s="71"/>
      <c r="T95" s="71"/>
      <c r="U95" s="71"/>
      <c r="V95" s="71"/>
      <c r="W95" s="71"/>
      <c r="X95" s="71"/>
      <c r="Y95" s="277"/>
    </row>
    <row r="96" spans="1:26" x14ac:dyDescent="0.5">
      <c r="A96" s="71"/>
      <c r="B96" s="71" t="s">
        <v>123</v>
      </c>
      <c r="C96" s="71">
        <v>7531</v>
      </c>
      <c r="D96" s="71">
        <v>11</v>
      </c>
      <c r="E96" s="71">
        <v>470</v>
      </c>
      <c r="F96" s="71" t="s">
        <v>309</v>
      </c>
      <c r="G96" s="71">
        <v>1</v>
      </c>
      <c r="H96" s="71">
        <v>2</v>
      </c>
      <c r="I96" s="71">
        <v>67</v>
      </c>
      <c r="J96" s="72"/>
      <c r="K96" s="71"/>
      <c r="L96" s="71"/>
      <c r="M96" s="71"/>
      <c r="N96" s="71"/>
      <c r="O96" s="71"/>
      <c r="P96" s="73"/>
      <c r="Q96" s="71"/>
      <c r="R96" s="71"/>
      <c r="S96" s="71"/>
      <c r="T96" s="71"/>
      <c r="U96" s="71"/>
      <c r="V96" s="71"/>
      <c r="W96" s="71"/>
      <c r="X96" s="71"/>
      <c r="Y96" s="277"/>
    </row>
    <row r="97" spans="1:25" x14ac:dyDescent="0.5">
      <c r="A97" s="71"/>
      <c r="B97" s="71" t="s">
        <v>123</v>
      </c>
      <c r="C97" s="71">
        <v>7468</v>
      </c>
      <c r="D97" s="71">
        <v>77</v>
      </c>
      <c r="E97" s="71">
        <v>432</v>
      </c>
      <c r="F97" s="71" t="s">
        <v>309</v>
      </c>
      <c r="G97" s="71">
        <v>1</v>
      </c>
      <c r="H97" s="71">
        <v>0</v>
      </c>
      <c r="I97" s="71">
        <v>40</v>
      </c>
      <c r="J97" s="72"/>
      <c r="K97" s="71"/>
      <c r="L97" s="71"/>
      <c r="M97" s="71"/>
      <c r="N97" s="71"/>
      <c r="O97" s="71"/>
      <c r="P97" s="73"/>
      <c r="Q97" s="71"/>
      <c r="R97" s="71"/>
      <c r="S97" s="71"/>
      <c r="T97" s="71"/>
      <c r="U97" s="71"/>
      <c r="V97" s="71"/>
      <c r="W97" s="71"/>
      <c r="X97" s="71"/>
      <c r="Y97" s="277"/>
    </row>
    <row r="98" spans="1:25" x14ac:dyDescent="0.5">
      <c r="A98" s="71"/>
      <c r="B98" s="71" t="s">
        <v>123</v>
      </c>
      <c r="C98" s="71">
        <v>7500</v>
      </c>
      <c r="D98" s="71">
        <v>89</v>
      </c>
      <c r="E98" s="71">
        <v>439</v>
      </c>
      <c r="F98" s="71" t="s">
        <v>309</v>
      </c>
      <c r="G98" s="71">
        <v>5</v>
      </c>
      <c r="H98" s="71">
        <v>0</v>
      </c>
      <c r="I98" s="71">
        <v>99</v>
      </c>
      <c r="J98" s="72"/>
      <c r="K98" s="71"/>
      <c r="L98" s="71"/>
      <c r="M98" s="71"/>
      <c r="N98" s="71"/>
      <c r="O98" s="71"/>
      <c r="P98" s="73"/>
      <c r="Q98" s="71"/>
      <c r="R98" s="71"/>
      <c r="S98" s="71"/>
      <c r="T98" s="71"/>
      <c r="U98" s="71"/>
      <c r="V98" s="71"/>
      <c r="W98" s="71"/>
      <c r="X98" s="71"/>
      <c r="Y98" s="277"/>
    </row>
    <row r="99" spans="1:25" x14ac:dyDescent="0.5">
      <c r="A99" s="71"/>
      <c r="B99" s="71" t="s">
        <v>123</v>
      </c>
      <c r="C99" s="71">
        <v>22376</v>
      </c>
      <c r="D99" s="71">
        <v>40</v>
      </c>
      <c r="E99" s="71">
        <v>1992</v>
      </c>
      <c r="F99" s="71" t="s">
        <v>309</v>
      </c>
      <c r="G99" s="71">
        <v>30</v>
      </c>
      <c r="H99" s="71">
        <v>0</v>
      </c>
      <c r="I99" s="71">
        <v>0</v>
      </c>
      <c r="J99" s="72"/>
      <c r="K99" s="71"/>
      <c r="L99" s="71"/>
      <c r="M99" s="71"/>
      <c r="N99" s="71"/>
      <c r="O99" s="71"/>
      <c r="P99" s="73"/>
      <c r="Q99" s="71"/>
      <c r="R99" s="71"/>
      <c r="S99" s="71"/>
      <c r="T99" s="71"/>
      <c r="U99" s="71"/>
      <c r="V99" s="71"/>
      <c r="W99" s="71"/>
      <c r="X99" s="71"/>
      <c r="Y99" s="277"/>
    </row>
    <row r="100" spans="1:25" x14ac:dyDescent="0.5">
      <c r="A100" s="71">
        <v>54</v>
      </c>
      <c r="B100" s="71" t="s">
        <v>128</v>
      </c>
      <c r="C100" s="71">
        <v>2108</v>
      </c>
      <c r="D100" s="71">
        <v>59</v>
      </c>
      <c r="E100" s="71">
        <v>8</v>
      </c>
      <c r="F100" s="71" t="s">
        <v>309</v>
      </c>
      <c r="G100" s="71">
        <v>13</v>
      </c>
      <c r="H100" s="71">
        <v>3</v>
      </c>
      <c r="I100" s="71">
        <v>10</v>
      </c>
      <c r="J100" s="72"/>
      <c r="K100" s="71"/>
      <c r="L100" s="71"/>
      <c r="M100" s="71"/>
      <c r="N100" s="71"/>
      <c r="O100" s="71">
        <v>54</v>
      </c>
      <c r="P100" s="73" t="s">
        <v>784</v>
      </c>
      <c r="Q100" s="71"/>
      <c r="R100" s="71"/>
      <c r="S100" s="71"/>
      <c r="T100" s="71"/>
      <c r="U100" s="71"/>
      <c r="V100" s="71"/>
      <c r="W100" s="71"/>
      <c r="X100" s="71"/>
      <c r="Y100" s="277" t="s">
        <v>785</v>
      </c>
    </row>
    <row r="101" spans="1:25" x14ac:dyDescent="0.5">
      <c r="A101" s="71">
        <v>55</v>
      </c>
      <c r="B101" s="71" t="s">
        <v>128</v>
      </c>
      <c r="C101" s="71">
        <v>489</v>
      </c>
      <c r="D101" s="71">
        <v>87</v>
      </c>
      <c r="E101" s="71">
        <v>39</v>
      </c>
      <c r="F101" s="71" t="s">
        <v>309</v>
      </c>
      <c r="G101" s="71">
        <v>27</v>
      </c>
      <c r="H101" s="71">
        <v>0</v>
      </c>
      <c r="I101" s="71">
        <v>40</v>
      </c>
      <c r="J101" s="72"/>
      <c r="K101" s="71"/>
      <c r="L101" s="71"/>
      <c r="M101" s="71"/>
      <c r="N101" s="71"/>
      <c r="O101" s="71">
        <v>55</v>
      </c>
      <c r="P101" s="73" t="s">
        <v>334</v>
      </c>
      <c r="Q101" s="71"/>
      <c r="R101" s="71"/>
      <c r="S101" s="71"/>
      <c r="T101" s="71"/>
      <c r="U101" s="71"/>
      <c r="V101" s="71"/>
      <c r="W101" s="71"/>
      <c r="X101" s="71"/>
      <c r="Y101" s="277" t="s">
        <v>786</v>
      </c>
    </row>
    <row r="102" spans="1:25" x14ac:dyDescent="0.5">
      <c r="A102" s="71"/>
      <c r="B102" s="71" t="s">
        <v>128</v>
      </c>
      <c r="C102" s="71">
        <v>488</v>
      </c>
      <c r="D102" s="71">
        <v>86</v>
      </c>
      <c r="E102" s="71">
        <v>38</v>
      </c>
      <c r="F102" s="71" t="s">
        <v>309</v>
      </c>
      <c r="G102" s="71">
        <v>20</v>
      </c>
      <c r="H102" s="71">
        <v>1</v>
      </c>
      <c r="I102" s="71">
        <v>40</v>
      </c>
      <c r="J102" s="72"/>
      <c r="K102" s="71"/>
      <c r="L102" s="71"/>
      <c r="M102" s="71"/>
      <c r="N102" s="71"/>
      <c r="O102" s="71"/>
      <c r="P102" s="73"/>
      <c r="Q102" s="71"/>
      <c r="R102" s="71"/>
      <c r="S102" s="71"/>
      <c r="T102" s="71"/>
      <c r="U102" s="71"/>
      <c r="V102" s="71"/>
      <c r="W102" s="71"/>
      <c r="X102" s="71"/>
      <c r="Y102" s="277"/>
    </row>
    <row r="103" spans="1:25" x14ac:dyDescent="0.5">
      <c r="A103" s="71"/>
      <c r="B103" s="71" t="s">
        <v>128</v>
      </c>
      <c r="C103" s="71">
        <v>2279</v>
      </c>
      <c r="D103" s="71">
        <v>10</v>
      </c>
      <c r="E103" s="71">
        <v>29</v>
      </c>
      <c r="F103" s="71" t="s">
        <v>309</v>
      </c>
      <c r="G103" s="71">
        <v>12</v>
      </c>
      <c r="H103" s="71">
        <v>1</v>
      </c>
      <c r="I103" s="71">
        <v>40</v>
      </c>
      <c r="J103" s="72"/>
      <c r="K103" s="71"/>
      <c r="L103" s="71"/>
      <c r="M103" s="71"/>
      <c r="N103" s="71"/>
      <c r="O103" s="71"/>
      <c r="P103" s="73"/>
      <c r="Q103" s="71"/>
      <c r="R103" s="71"/>
      <c r="S103" s="71"/>
      <c r="T103" s="71"/>
      <c r="U103" s="71"/>
      <c r="V103" s="71"/>
      <c r="W103" s="71"/>
      <c r="X103" s="71"/>
      <c r="Y103" s="277"/>
    </row>
    <row r="104" spans="1:25" x14ac:dyDescent="0.5">
      <c r="A104" s="71"/>
      <c r="B104" s="71" t="s">
        <v>128</v>
      </c>
      <c r="C104" s="71">
        <v>490</v>
      </c>
      <c r="D104" s="71">
        <v>88</v>
      </c>
      <c r="E104" s="71">
        <v>40</v>
      </c>
      <c r="F104" s="71" t="s">
        <v>309</v>
      </c>
      <c r="G104" s="71">
        <v>7</v>
      </c>
      <c r="H104" s="71">
        <v>2</v>
      </c>
      <c r="I104" s="71">
        <v>80</v>
      </c>
      <c r="J104" s="72"/>
      <c r="K104" s="71"/>
      <c r="L104" s="71"/>
      <c r="M104" s="71"/>
      <c r="N104" s="71"/>
      <c r="O104" s="71"/>
      <c r="P104" s="73"/>
      <c r="Q104" s="71"/>
      <c r="R104" s="71"/>
      <c r="S104" s="71"/>
      <c r="T104" s="71"/>
      <c r="U104" s="71"/>
      <c r="V104" s="71"/>
      <c r="W104" s="71"/>
      <c r="X104" s="71"/>
      <c r="Y104" s="277"/>
    </row>
    <row r="105" spans="1:25" x14ac:dyDescent="0.5">
      <c r="A105" s="71"/>
      <c r="B105" s="71" t="s">
        <v>128</v>
      </c>
      <c r="C105" s="71">
        <v>492</v>
      </c>
      <c r="D105" s="71">
        <v>90</v>
      </c>
      <c r="E105" s="71">
        <v>42</v>
      </c>
      <c r="F105" s="71" t="s">
        <v>309</v>
      </c>
      <c r="G105" s="71">
        <v>2</v>
      </c>
      <c r="H105" s="71">
        <v>1</v>
      </c>
      <c r="I105" s="71">
        <v>53</v>
      </c>
      <c r="J105" s="72"/>
      <c r="K105" s="71"/>
      <c r="L105" s="71"/>
      <c r="M105" s="71"/>
      <c r="N105" s="71"/>
      <c r="O105" s="71"/>
      <c r="P105" s="73"/>
      <c r="Q105" s="71"/>
      <c r="R105" s="71"/>
      <c r="S105" s="71"/>
      <c r="T105" s="71"/>
      <c r="U105" s="71"/>
      <c r="V105" s="71"/>
      <c r="W105" s="71"/>
      <c r="X105" s="71"/>
      <c r="Y105" s="277"/>
    </row>
    <row r="106" spans="1:25" x14ac:dyDescent="0.5">
      <c r="A106" s="71"/>
      <c r="B106" s="71" t="s">
        <v>123</v>
      </c>
      <c r="C106" s="71">
        <v>13911</v>
      </c>
      <c r="D106" s="71">
        <v>96</v>
      </c>
      <c r="E106" s="71">
        <v>611</v>
      </c>
      <c r="F106" s="71" t="s">
        <v>309</v>
      </c>
      <c r="G106" s="71">
        <v>1</v>
      </c>
      <c r="H106" s="71">
        <v>1</v>
      </c>
      <c r="I106" s="71">
        <v>94</v>
      </c>
      <c r="J106" s="72"/>
      <c r="K106" s="71"/>
      <c r="L106" s="71"/>
      <c r="M106" s="71"/>
      <c r="N106" s="71"/>
      <c r="O106" s="71"/>
      <c r="P106" s="73"/>
      <c r="Q106" s="71"/>
      <c r="R106" s="71"/>
      <c r="S106" s="71"/>
      <c r="T106" s="71"/>
      <c r="U106" s="71"/>
      <c r="V106" s="71"/>
      <c r="W106" s="71"/>
      <c r="X106" s="71"/>
      <c r="Y106" s="254"/>
    </row>
    <row r="107" spans="1:25" x14ac:dyDescent="0.5">
      <c r="A107" s="71"/>
      <c r="B107" s="71" t="s">
        <v>123</v>
      </c>
      <c r="C107" s="71">
        <v>13910</v>
      </c>
      <c r="D107" s="71">
        <v>95</v>
      </c>
      <c r="E107" s="71">
        <v>610</v>
      </c>
      <c r="F107" s="71" t="s">
        <v>309</v>
      </c>
      <c r="G107" s="71">
        <v>1</v>
      </c>
      <c r="H107" s="71">
        <v>1</v>
      </c>
      <c r="I107" s="71">
        <v>81</v>
      </c>
      <c r="J107" s="72"/>
      <c r="K107" s="71"/>
      <c r="L107" s="71"/>
      <c r="M107" s="71"/>
      <c r="N107" s="71"/>
      <c r="O107" s="71"/>
      <c r="P107" s="73"/>
      <c r="Q107" s="71"/>
      <c r="R107" s="71"/>
      <c r="S107" s="71"/>
      <c r="T107" s="71"/>
      <c r="U107" s="71"/>
      <c r="V107" s="71"/>
      <c r="W107" s="71"/>
      <c r="X107" s="71"/>
      <c r="Y107" s="254"/>
    </row>
    <row r="108" spans="1:25" x14ac:dyDescent="0.5">
      <c r="A108" s="71"/>
      <c r="B108" s="71" t="s">
        <v>123</v>
      </c>
      <c r="C108" s="71">
        <v>42096</v>
      </c>
      <c r="D108" s="71">
        <v>281</v>
      </c>
      <c r="E108" s="71">
        <v>3809</v>
      </c>
      <c r="F108" s="71" t="s">
        <v>309</v>
      </c>
      <c r="G108" s="71">
        <v>19</v>
      </c>
      <c r="H108" s="71">
        <v>2</v>
      </c>
      <c r="I108" s="71">
        <v>24</v>
      </c>
      <c r="J108" s="72"/>
      <c r="K108" s="71"/>
      <c r="L108" s="71"/>
      <c r="M108" s="71"/>
      <c r="N108" s="71"/>
      <c r="O108" s="71"/>
      <c r="P108" s="73"/>
      <c r="Q108" s="71"/>
      <c r="R108" s="71"/>
      <c r="S108" s="71"/>
      <c r="T108" s="71"/>
      <c r="U108" s="71"/>
      <c r="V108" s="71"/>
      <c r="W108" s="71"/>
      <c r="X108" s="71"/>
      <c r="Y108" s="254"/>
    </row>
    <row r="109" spans="1:25" x14ac:dyDescent="0.5">
      <c r="A109" s="71">
        <v>56</v>
      </c>
      <c r="B109" s="71" t="s">
        <v>128</v>
      </c>
      <c r="C109" s="71">
        <v>794</v>
      </c>
      <c r="D109" s="71">
        <v>187</v>
      </c>
      <c r="E109" s="71">
        <v>44</v>
      </c>
      <c r="F109" s="71" t="s">
        <v>309</v>
      </c>
      <c r="G109" s="71">
        <v>3</v>
      </c>
      <c r="H109" s="71">
        <v>3</v>
      </c>
      <c r="I109" s="71">
        <v>36</v>
      </c>
      <c r="J109" s="72"/>
      <c r="K109" s="71"/>
      <c r="L109" s="71"/>
      <c r="M109" s="71"/>
      <c r="N109" s="71"/>
      <c r="O109" s="71">
        <v>56</v>
      </c>
      <c r="P109" s="73" t="s">
        <v>787</v>
      </c>
      <c r="Q109" s="71"/>
      <c r="R109" s="71"/>
      <c r="S109" s="71"/>
      <c r="T109" s="71"/>
      <c r="U109" s="71"/>
      <c r="V109" s="71"/>
      <c r="W109" s="71"/>
      <c r="X109" s="71"/>
      <c r="Y109" s="254" t="s">
        <v>788</v>
      </c>
    </row>
    <row r="110" spans="1:25" x14ac:dyDescent="0.5">
      <c r="A110" s="71"/>
      <c r="B110" s="71" t="s">
        <v>123</v>
      </c>
      <c r="C110" s="71">
        <v>39737</v>
      </c>
      <c r="D110" s="71">
        <v>282</v>
      </c>
      <c r="E110" s="71">
        <v>3341</v>
      </c>
      <c r="F110" s="71" t="s">
        <v>309</v>
      </c>
      <c r="G110" s="71">
        <v>2</v>
      </c>
      <c r="H110" s="71">
        <v>1</v>
      </c>
      <c r="I110" s="71">
        <v>1</v>
      </c>
      <c r="J110" s="72"/>
      <c r="K110" s="71"/>
      <c r="L110" s="71"/>
      <c r="M110" s="71"/>
      <c r="N110" s="71"/>
      <c r="O110" s="71"/>
      <c r="P110" s="73"/>
      <c r="Q110" s="71"/>
      <c r="R110" s="71"/>
      <c r="S110" s="71"/>
      <c r="T110" s="71"/>
      <c r="U110" s="71"/>
      <c r="V110" s="71"/>
      <c r="W110" s="71"/>
      <c r="X110" s="71"/>
      <c r="Y110" s="254"/>
    </row>
    <row r="111" spans="1:25" x14ac:dyDescent="0.5">
      <c r="A111" s="71"/>
      <c r="B111" s="71" t="s">
        <v>123</v>
      </c>
      <c r="C111" s="71">
        <v>32243</v>
      </c>
      <c r="D111" s="71">
        <v>119</v>
      </c>
      <c r="E111" s="71">
        <v>1150</v>
      </c>
      <c r="F111" s="71" t="s">
        <v>309</v>
      </c>
      <c r="G111" s="71">
        <v>0</v>
      </c>
      <c r="H111" s="71">
        <v>3</v>
      </c>
      <c r="I111" s="71">
        <v>86</v>
      </c>
      <c r="J111" s="72"/>
      <c r="K111" s="71"/>
      <c r="L111" s="71"/>
      <c r="M111" s="71"/>
      <c r="N111" s="71"/>
      <c r="O111" s="71"/>
      <c r="P111" s="73"/>
      <c r="Q111" s="71"/>
      <c r="R111" s="71"/>
      <c r="S111" s="71"/>
      <c r="T111" s="71"/>
      <c r="U111" s="71"/>
      <c r="V111" s="71"/>
      <c r="W111" s="71"/>
      <c r="X111" s="71"/>
      <c r="Y111" s="254"/>
    </row>
    <row r="112" spans="1:25" x14ac:dyDescent="0.5">
      <c r="A112" s="71">
        <v>57</v>
      </c>
      <c r="B112" s="71" t="s">
        <v>123</v>
      </c>
      <c r="C112" s="71">
        <v>36339</v>
      </c>
      <c r="D112" s="71">
        <v>138</v>
      </c>
      <c r="E112" s="71">
        <v>2622</v>
      </c>
      <c r="F112" s="71" t="s">
        <v>309</v>
      </c>
      <c r="G112" s="71">
        <v>20</v>
      </c>
      <c r="H112" s="71">
        <v>0</v>
      </c>
      <c r="I112" s="71">
        <v>17</v>
      </c>
      <c r="J112" s="72"/>
      <c r="K112" s="71"/>
      <c r="L112" s="71"/>
      <c r="M112" s="71"/>
      <c r="N112" s="71"/>
      <c r="O112" s="71">
        <v>57</v>
      </c>
      <c r="P112" s="73" t="s">
        <v>787</v>
      </c>
      <c r="Q112" s="71"/>
      <c r="R112" s="71"/>
      <c r="S112" s="71"/>
      <c r="T112" s="71"/>
      <c r="U112" s="71"/>
      <c r="V112" s="71"/>
      <c r="W112" s="71"/>
      <c r="X112" s="71"/>
      <c r="Y112" s="254" t="s">
        <v>629</v>
      </c>
    </row>
    <row r="113" spans="1:26" x14ac:dyDescent="0.5">
      <c r="A113" s="71">
        <v>58</v>
      </c>
      <c r="B113" s="71" t="s">
        <v>128</v>
      </c>
      <c r="C113" s="71">
        <v>790</v>
      </c>
      <c r="D113" s="71">
        <v>82</v>
      </c>
      <c r="E113" s="71">
        <v>40</v>
      </c>
      <c r="F113" s="71" t="s">
        <v>309</v>
      </c>
      <c r="G113" s="71">
        <v>8</v>
      </c>
      <c r="H113" s="71">
        <v>2</v>
      </c>
      <c r="I113" s="71">
        <v>63</v>
      </c>
      <c r="J113" s="72"/>
      <c r="K113" s="71"/>
      <c r="L113" s="71"/>
      <c r="M113" s="71"/>
      <c r="N113" s="71"/>
      <c r="O113" s="71">
        <v>58</v>
      </c>
      <c r="P113" s="73" t="s">
        <v>789</v>
      </c>
      <c r="Q113" s="71"/>
      <c r="R113" s="71"/>
      <c r="S113" s="71"/>
      <c r="T113" s="71"/>
      <c r="U113" s="71"/>
      <c r="V113" s="71"/>
      <c r="W113" s="71"/>
      <c r="X113" s="71"/>
      <c r="Y113" s="254" t="s">
        <v>790</v>
      </c>
    </row>
    <row r="114" spans="1:26" x14ac:dyDescent="0.5">
      <c r="A114" s="71">
        <v>59</v>
      </c>
      <c r="B114" s="71" t="s">
        <v>128</v>
      </c>
      <c r="C114" s="71">
        <v>791</v>
      </c>
      <c r="D114" s="71">
        <v>81</v>
      </c>
      <c r="E114" s="71">
        <v>41</v>
      </c>
      <c r="F114" s="71" t="s">
        <v>309</v>
      </c>
      <c r="G114" s="71">
        <v>8</v>
      </c>
      <c r="H114" s="71">
        <v>2</v>
      </c>
      <c r="I114" s="71">
        <v>38</v>
      </c>
      <c r="J114" s="72"/>
      <c r="K114" s="71"/>
      <c r="L114" s="71"/>
      <c r="M114" s="71"/>
      <c r="N114" s="71"/>
      <c r="O114" s="71">
        <v>59</v>
      </c>
      <c r="P114" s="73" t="s">
        <v>791</v>
      </c>
      <c r="Q114" s="71"/>
      <c r="R114" s="71"/>
      <c r="S114" s="71"/>
      <c r="T114" s="71"/>
      <c r="U114" s="71"/>
      <c r="V114" s="71"/>
      <c r="W114" s="71"/>
      <c r="X114" s="71"/>
      <c r="Y114" s="254" t="s">
        <v>631</v>
      </c>
      <c r="Z114" s="9" t="s">
        <v>588</v>
      </c>
    </row>
    <row r="115" spans="1:26" x14ac:dyDescent="0.5">
      <c r="A115" s="71">
        <v>60</v>
      </c>
      <c r="B115" s="71" t="s">
        <v>128</v>
      </c>
      <c r="C115" s="71">
        <v>1470</v>
      </c>
      <c r="D115" s="71">
        <v>27</v>
      </c>
      <c r="E115" s="71">
        <v>20</v>
      </c>
      <c r="F115" s="71" t="s">
        <v>309</v>
      </c>
      <c r="G115" s="71">
        <v>18</v>
      </c>
      <c r="H115" s="71">
        <v>0</v>
      </c>
      <c r="I115" s="71">
        <v>24</v>
      </c>
      <c r="J115" s="72"/>
      <c r="K115" s="71"/>
      <c r="L115" s="71"/>
      <c r="M115" s="71"/>
      <c r="N115" s="71"/>
      <c r="O115" s="71">
        <v>60</v>
      </c>
      <c r="P115" s="73" t="s">
        <v>792</v>
      </c>
      <c r="Q115" s="71"/>
      <c r="R115" s="71"/>
      <c r="S115" s="71"/>
      <c r="T115" s="71"/>
      <c r="U115" s="71"/>
      <c r="V115" s="71"/>
      <c r="W115" s="71"/>
      <c r="X115" s="71"/>
      <c r="Y115" s="254" t="s">
        <v>637</v>
      </c>
    </row>
    <row r="116" spans="1:26" x14ac:dyDescent="0.5">
      <c r="A116" s="71">
        <v>61</v>
      </c>
      <c r="B116" s="71" t="s">
        <v>123</v>
      </c>
      <c r="C116" s="71">
        <v>35344</v>
      </c>
      <c r="D116" s="71">
        <v>233</v>
      </c>
      <c r="E116" s="71">
        <v>3474</v>
      </c>
      <c r="F116" s="71" t="s">
        <v>309</v>
      </c>
      <c r="G116" s="71">
        <v>11</v>
      </c>
      <c r="H116" s="71">
        <v>0</v>
      </c>
      <c r="I116" s="71">
        <v>0</v>
      </c>
      <c r="J116" s="72"/>
      <c r="K116" s="71"/>
      <c r="L116" s="71"/>
      <c r="M116" s="71"/>
      <c r="N116" s="71"/>
      <c r="O116" s="71">
        <v>61</v>
      </c>
      <c r="P116" s="73" t="s">
        <v>793</v>
      </c>
      <c r="Q116" s="71"/>
      <c r="R116" s="71"/>
      <c r="S116" s="71"/>
      <c r="T116" s="71"/>
      <c r="U116" s="71"/>
      <c r="V116" s="71"/>
      <c r="W116" s="71"/>
      <c r="X116" s="71"/>
      <c r="Y116" s="254" t="s">
        <v>635</v>
      </c>
    </row>
    <row r="117" spans="1:26" x14ac:dyDescent="0.5">
      <c r="A117" s="71"/>
      <c r="B117" s="71" t="s">
        <v>123</v>
      </c>
      <c r="C117" s="71">
        <v>36026</v>
      </c>
      <c r="D117" s="71">
        <v>184</v>
      </c>
      <c r="E117" s="71">
        <v>2540</v>
      </c>
      <c r="F117" s="71" t="s">
        <v>309</v>
      </c>
      <c r="G117" s="71">
        <v>6</v>
      </c>
      <c r="H117" s="71">
        <v>2</v>
      </c>
      <c r="I117" s="71">
        <v>2</v>
      </c>
      <c r="J117" s="72"/>
      <c r="K117" s="71"/>
      <c r="L117" s="71"/>
      <c r="M117" s="71"/>
      <c r="N117" s="71"/>
      <c r="O117" s="71"/>
      <c r="P117" s="73"/>
      <c r="Q117" s="71"/>
      <c r="R117" s="71"/>
      <c r="S117" s="71"/>
      <c r="T117" s="71"/>
      <c r="U117" s="71"/>
      <c r="V117" s="71"/>
      <c r="W117" s="71"/>
      <c r="X117" s="71"/>
      <c r="Y117" s="254"/>
    </row>
    <row r="118" spans="1:26" x14ac:dyDescent="0.5">
      <c r="A118" s="71">
        <v>62</v>
      </c>
      <c r="B118" s="71" t="s">
        <v>123</v>
      </c>
      <c r="C118" s="71">
        <v>39561</v>
      </c>
      <c r="D118" s="71">
        <v>220</v>
      </c>
      <c r="E118" s="71">
        <v>3206</v>
      </c>
      <c r="F118" s="71" t="s">
        <v>309</v>
      </c>
      <c r="G118" s="71">
        <v>7</v>
      </c>
      <c r="H118" s="71">
        <v>0</v>
      </c>
      <c r="I118" s="71">
        <v>50</v>
      </c>
      <c r="J118" s="72"/>
      <c r="K118" s="71"/>
      <c r="L118" s="71"/>
      <c r="M118" s="71"/>
      <c r="N118" s="71"/>
      <c r="O118" s="71">
        <v>62</v>
      </c>
      <c r="P118" s="73" t="s">
        <v>793</v>
      </c>
      <c r="Q118" s="71"/>
      <c r="R118" s="71"/>
      <c r="S118" s="71"/>
      <c r="T118" s="71"/>
      <c r="U118" s="71"/>
      <c r="V118" s="71"/>
      <c r="W118" s="71"/>
      <c r="X118" s="71"/>
      <c r="Y118" s="254" t="s">
        <v>794</v>
      </c>
    </row>
    <row r="119" spans="1:26" x14ac:dyDescent="0.5">
      <c r="A119" s="71">
        <v>63</v>
      </c>
      <c r="B119" s="71" t="s">
        <v>123</v>
      </c>
      <c r="C119" s="71">
        <v>19732</v>
      </c>
      <c r="D119" s="71">
        <v>313</v>
      </c>
      <c r="E119" s="71">
        <v>2661</v>
      </c>
      <c r="F119" s="71" t="s">
        <v>309</v>
      </c>
      <c r="G119" s="71">
        <v>6</v>
      </c>
      <c r="H119" s="71">
        <v>2</v>
      </c>
      <c r="I119" s="71">
        <v>39</v>
      </c>
      <c r="J119" s="72"/>
      <c r="K119" s="71"/>
      <c r="L119" s="71"/>
      <c r="M119" s="71"/>
      <c r="N119" s="71"/>
      <c r="O119" s="71">
        <v>63</v>
      </c>
      <c r="P119" s="73" t="s">
        <v>795</v>
      </c>
      <c r="Q119" s="71"/>
      <c r="R119" s="71"/>
      <c r="S119" s="71"/>
      <c r="T119" s="71"/>
      <c r="U119" s="71"/>
      <c r="V119" s="71"/>
      <c r="W119" s="71"/>
      <c r="X119" s="71"/>
      <c r="Y119" s="254" t="s">
        <v>637</v>
      </c>
    </row>
    <row r="120" spans="1:26" x14ac:dyDescent="0.5">
      <c r="A120" s="71"/>
      <c r="B120" s="71" t="s">
        <v>123</v>
      </c>
      <c r="C120" s="71">
        <v>36463</v>
      </c>
      <c r="D120" s="71">
        <v>333</v>
      </c>
      <c r="E120" s="71">
        <v>2696</v>
      </c>
      <c r="F120" s="71" t="s">
        <v>309</v>
      </c>
      <c r="G120" s="71">
        <v>4</v>
      </c>
      <c r="H120" s="71">
        <v>2</v>
      </c>
      <c r="I120" s="71">
        <v>31</v>
      </c>
      <c r="J120" s="72"/>
      <c r="K120" s="71"/>
      <c r="L120" s="71"/>
      <c r="M120" s="71"/>
      <c r="N120" s="71"/>
      <c r="O120" s="71"/>
      <c r="P120" s="73"/>
      <c r="Q120" s="71"/>
      <c r="R120" s="71"/>
      <c r="S120" s="71"/>
      <c r="T120" s="71"/>
      <c r="U120" s="71"/>
      <c r="V120" s="71"/>
      <c r="W120" s="71"/>
      <c r="X120" s="71"/>
      <c r="Y120" s="254"/>
    </row>
    <row r="121" spans="1:26" x14ac:dyDescent="0.5">
      <c r="A121" s="71">
        <v>64</v>
      </c>
      <c r="B121" s="71" t="s">
        <v>123</v>
      </c>
      <c r="C121" s="71">
        <v>2447</v>
      </c>
      <c r="D121" s="71">
        <v>28</v>
      </c>
      <c r="E121" s="71">
        <v>47</v>
      </c>
      <c r="F121" s="71" t="s">
        <v>309</v>
      </c>
      <c r="G121" s="71">
        <v>16</v>
      </c>
      <c r="H121" s="71">
        <v>1</v>
      </c>
      <c r="I121" s="71">
        <v>60</v>
      </c>
      <c r="J121" s="72"/>
      <c r="K121" s="71"/>
      <c r="L121" s="71"/>
      <c r="M121" s="71"/>
      <c r="N121" s="71"/>
      <c r="O121" s="71">
        <v>64</v>
      </c>
      <c r="P121" s="73" t="s">
        <v>795</v>
      </c>
      <c r="Q121" s="71"/>
      <c r="R121" s="71"/>
      <c r="S121" s="71"/>
      <c r="T121" s="71"/>
      <c r="U121" s="71"/>
      <c r="V121" s="71"/>
      <c r="W121" s="71"/>
      <c r="X121" s="71"/>
      <c r="Y121" s="254" t="s">
        <v>342</v>
      </c>
    </row>
    <row r="122" spans="1:26" x14ac:dyDescent="0.5">
      <c r="A122" s="71">
        <v>65</v>
      </c>
      <c r="B122" s="71" t="s">
        <v>123</v>
      </c>
      <c r="C122" s="71">
        <v>17947</v>
      </c>
      <c r="D122" s="71">
        <v>8</v>
      </c>
      <c r="E122" s="71">
        <v>1434</v>
      </c>
      <c r="F122" s="71" t="s">
        <v>309</v>
      </c>
      <c r="G122" s="71">
        <v>9</v>
      </c>
      <c r="H122" s="71">
        <v>3</v>
      </c>
      <c r="I122" s="71">
        <v>5</v>
      </c>
      <c r="J122" s="72"/>
      <c r="K122" s="71"/>
      <c r="L122" s="71"/>
      <c r="M122" s="71"/>
      <c r="N122" s="71"/>
      <c r="O122" s="71">
        <v>65</v>
      </c>
      <c r="P122" s="73" t="s">
        <v>796</v>
      </c>
      <c r="Q122" s="71"/>
      <c r="R122" s="71"/>
      <c r="S122" s="71"/>
      <c r="T122" s="71"/>
      <c r="U122" s="71"/>
      <c r="V122" s="71"/>
      <c r="W122" s="71"/>
      <c r="X122" s="71"/>
      <c r="Y122" s="254" t="s">
        <v>638</v>
      </c>
    </row>
    <row r="123" spans="1:26" x14ac:dyDescent="0.5">
      <c r="A123" s="71"/>
      <c r="B123" s="71" t="s">
        <v>123</v>
      </c>
      <c r="C123" s="71">
        <v>17953</v>
      </c>
      <c r="D123" s="71">
        <v>9</v>
      </c>
      <c r="E123" s="71">
        <v>1440</v>
      </c>
      <c r="F123" s="71" t="s">
        <v>309</v>
      </c>
      <c r="G123" s="71">
        <v>13</v>
      </c>
      <c r="H123" s="71">
        <v>0</v>
      </c>
      <c r="I123" s="71">
        <v>50</v>
      </c>
      <c r="J123" s="72"/>
      <c r="K123" s="71"/>
      <c r="L123" s="71"/>
      <c r="M123" s="71"/>
      <c r="N123" s="71"/>
      <c r="O123" s="71"/>
      <c r="P123" s="73"/>
      <c r="Q123" s="71"/>
      <c r="R123" s="71"/>
      <c r="S123" s="71"/>
      <c r="T123" s="71"/>
      <c r="U123" s="71"/>
      <c r="V123" s="71"/>
      <c r="W123" s="71"/>
      <c r="X123" s="71"/>
      <c r="Y123" s="254"/>
    </row>
    <row r="124" spans="1:26" x14ac:dyDescent="0.5">
      <c r="A124" s="71">
        <v>66</v>
      </c>
      <c r="B124" s="71" t="s">
        <v>128</v>
      </c>
      <c r="C124" s="71">
        <v>1032</v>
      </c>
      <c r="D124" s="71">
        <v>109</v>
      </c>
      <c r="E124" s="71">
        <v>32</v>
      </c>
      <c r="F124" s="71" t="s">
        <v>309</v>
      </c>
      <c r="G124" s="71">
        <v>5</v>
      </c>
      <c r="H124" s="71">
        <v>1</v>
      </c>
      <c r="I124" s="71">
        <v>61</v>
      </c>
      <c r="J124" s="72"/>
      <c r="K124" s="71"/>
      <c r="L124" s="71"/>
      <c r="M124" s="71"/>
      <c r="N124" s="71"/>
      <c r="O124" s="71">
        <v>66</v>
      </c>
      <c r="P124" s="73" t="s">
        <v>796</v>
      </c>
      <c r="Q124" s="71"/>
      <c r="R124" s="71"/>
      <c r="S124" s="71"/>
      <c r="T124" s="71"/>
      <c r="U124" s="71"/>
      <c r="V124" s="71"/>
      <c r="W124" s="71"/>
      <c r="X124" s="71"/>
      <c r="Y124" s="254" t="s">
        <v>638</v>
      </c>
    </row>
    <row r="125" spans="1:26" x14ac:dyDescent="0.5">
      <c r="A125" s="71">
        <v>67</v>
      </c>
      <c r="B125" s="71" t="s">
        <v>128</v>
      </c>
      <c r="C125" s="71">
        <v>283</v>
      </c>
      <c r="D125" s="71">
        <v>146</v>
      </c>
      <c r="E125" s="71">
        <v>33</v>
      </c>
      <c r="F125" s="71" t="s">
        <v>309</v>
      </c>
      <c r="G125" s="71">
        <v>7</v>
      </c>
      <c r="H125" s="71">
        <v>1</v>
      </c>
      <c r="I125" s="71">
        <v>0</v>
      </c>
      <c r="J125" s="72"/>
      <c r="K125" s="71"/>
      <c r="L125" s="71"/>
      <c r="M125" s="71"/>
      <c r="N125" s="71"/>
      <c r="O125" s="71">
        <v>67</v>
      </c>
      <c r="P125" s="73" t="s">
        <v>818</v>
      </c>
      <c r="Q125" s="71"/>
      <c r="R125" s="71"/>
      <c r="S125" s="71"/>
      <c r="T125" s="71"/>
      <c r="U125" s="71"/>
      <c r="V125" s="71"/>
      <c r="W125" s="71"/>
      <c r="X125" s="71"/>
      <c r="Y125" s="254" t="s">
        <v>537</v>
      </c>
    </row>
    <row r="126" spans="1:26" x14ac:dyDescent="0.5">
      <c r="A126" s="71">
        <v>68</v>
      </c>
      <c r="B126" s="71" t="s">
        <v>128</v>
      </c>
      <c r="C126" s="71">
        <v>971</v>
      </c>
      <c r="D126" s="71">
        <v>62</v>
      </c>
      <c r="E126" s="71">
        <v>21</v>
      </c>
      <c r="F126" s="71" t="s">
        <v>309</v>
      </c>
      <c r="G126" s="71">
        <v>15</v>
      </c>
      <c r="H126" s="71">
        <v>2</v>
      </c>
      <c r="I126" s="71">
        <v>20</v>
      </c>
      <c r="J126" s="72"/>
      <c r="K126" s="71"/>
      <c r="L126" s="71"/>
      <c r="M126" s="71"/>
      <c r="N126" s="71"/>
      <c r="O126" s="71">
        <v>68</v>
      </c>
      <c r="P126" s="73" t="s">
        <v>820</v>
      </c>
      <c r="Q126" s="71"/>
      <c r="R126" s="71"/>
      <c r="S126" s="71"/>
      <c r="T126" s="71"/>
      <c r="U126" s="71"/>
      <c r="V126" s="71"/>
      <c r="W126" s="71"/>
      <c r="X126" s="71"/>
      <c r="Y126" s="254" t="s">
        <v>821</v>
      </c>
      <c r="Z126" s="9" t="s">
        <v>588</v>
      </c>
    </row>
    <row r="127" spans="1:26" x14ac:dyDescent="0.5">
      <c r="A127" s="71">
        <v>69</v>
      </c>
      <c r="B127" s="71" t="s">
        <v>123</v>
      </c>
      <c r="C127" s="71">
        <v>27273</v>
      </c>
      <c r="D127" s="71">
        <v>12</v>
      </c>
      <c r="E127" s="71">
        <v>957</v>
      </c>
      <c r="F127" s="71" t="s">
        <v>309</v>
      </c>
      <c r="G127" s="71">
        <v>27</v>
      </c>
      <c r="H127" s="71">
        <v>3</v>
      </c>
      <c r="I127" s="71">
        <v>41</v>
      </c>
      <c r="J127" s="72"/>
      <c r="K127" s="71"/>
      <c r="L127" s="71"/>
      <c r="M127" s="71"/>
      <c r="N127" s="71"/>
      <c r="O127" s="71">
        <v>69</v>
      </c>
      <c r="P127" s="73" t="s">
        <v>337</v>
      </c>
      <c r="Q127" s="71"/>
      <c r="R127" s="71"/>
      <c r="S127" s="71"/>
      <c r="T127" s="71"/>
      <c r="U127" s="71"/>
      <c r="V127" s="71"/>
      <c r="W127" s="71"/>
      <c r="X127" s="71"/>
      <c r="Y127" s="254" t="s">
        <v>819</v>
      </c>
    </row>
    <row r="128" spans="1:26" x14ac:dyDescent="0.5">
      <c r="A128" s="71">
        <v>70</v>
      </c>
      <c r="B128" s="71" t="s">
        <v>123</v>
      </c>
      <c r="C128" s="71">
        <v>2216</v>
      </c>
      <c r="D128" s="71">
        <v>61</v>
      </c>
      <c r="E128" s="71">
        <v>16</v>
      </c>
      <c r="F128" s="71" t="s">
        <v>309</v>
      </c>
      <c r="G128" s="71">
        <v>17</v>
      </c>
      <c r="H128" s="71">
        <v>0</v>
      </c>
      <c r="I128" s="71">
        <v>0</v>
      </c>
      <c r="J128" s="72"/>
      <c r="K128" s="71"/>
      <c r="L128" s="71"/>
      <c r="M128" s="71"/>
      <c r="N128" s="71"/>
      <c r="O128" s="71">
        <v>70</v>
      </c>
      <c r="P128" s="73" t="s">
        <v>820</v>
      </c>
      <c r="Q128" s="71"/>
      <c r="R128" s="71"/>
      <c r="S128" s="71"/>
      <c r="T128" s="71"/>
      <c r="U128" s="71"/>
      <c r="V128" s="71"/>
      <c r="W128" s="71"/>
      <c r="X128" s="71"/>
      <c r="Y128" s="254" t="s">
        <v>536</v>
      </c>
      <c r="Z128" s="9" t="s">
        <v>588</v>
      </c>
    </row>
    <row r="129" spans="1:26" x14ac:dyDescent="0.5">
      <c r="A129" s="71">
        <v>71</v>
      </c>
      <c r="B129" s="71" t="s">
        <v>123</v>
      </c>
      <c r="C129" s="71">
        <v>48843</v>
      </c>
      <c r="D129" s="71">
        <v>185</v>
      </c>
      <c r="E129" s="71">
        <v>4901</v>
      </c>
      <c r="F129" s="71" t="s">
        <v>309</v>
      </c>
      <c r="G129" s="71">
        <v>5</v>
      </c>
      <c r="H129" s="71">
        <v>0</v>
      </c>
      <c r="I129" s="71">
        <v>6</v>
      </c>
      <c r="J129" s="72"/>
      <c r="K129" s="71"/>
      <c r="L129" s="71"/>
      <c r="M129" s="71"/>
      <c r="N129" s="71"/>
      <c r="O129" s="71">
        <v>71</v>
      </c>
      <c r="P129" s="73" t="s">
        <v>745</v>
      </c>
      <c r="Q129" s="71"/>
      <c r="R129" s="71"/>
      <c r="S129" s="71"/>
      <c r="T129" s="71"/>
      <c r="U129" s="71"/>
      <c r="V129" s="71"/>
      <c r="W129" s="71"/>
      <c r="X129" s="71"/>
      <c r="Y129" s="254" t="s">
        <v>822</v>
      </c>
    </row>
    <row r="130" spans="1:26" x14ac:dyDescent="0.5">
      <c r="A130" s="71"/>
      <c r="B130" s="71" t="s">
        <v>123</v>
      </c>
      <c r="C130" s="71">
        <v>42496</v>
      </c>
      <c r="D130" s="71">
        <v>308</v>
      </c>
      <c r="E130" s="71">
        <v>3860</v>
      </c>
      <c r="F130" s="71" t="s">
        <v>309</v>
      </c>
      <c r="G130" s="71">
        <v>2</v>
      </c>
      <c r="H130" s="71">
        <v>0</v>
      </c>
      <c r="I130" s="71">
        <v>91</v>
      </c>
      <c r="J130" s="72"/>
      <c r="K130" s="71"/>
      <c r="L130" s="71"/>
      <c r="M130" s="71"/>
      <c r="N130" s="71"/>
      <c r="O130" s="71"/>
      <c r="P130" s="73"/>
      <c r="Q130" s="71"/>
      <c r="R130" s="71"/>
      <c r="S130" s="71"/>
      <c r="T130" s="71"/>
      <c r="U130" s="71"/>
      <c r="V130" s="71"/>
      <c r="W130" s="71"/>
      <c r="X130" s="71"/>
      <c r="Y130" s="254"/>
    </row>
    <row r="131" spans="1:26" x14ac:dyDescent="0.5">
      <c r="A131" s="71"/>
      <c r="B131" s="71" t="s">
        <v>123</v>
      </c>
      <c r="C131" s="71">
        <v>42495</v>
      </c>
      <c r="D131" s="71">
        <v>307</v>
      </c>
      <c r="E131" s="71">
        <v>3859</v>
      </c>
      <c r="F131" s="71" t="s">
        <v>309</v>
      </c>
      <c r="G131" s="71">
        <v>3</v>
      </c>
      <c r="H131" s="71">
        <v>3</v>
      </c>
      <c r="I131" s="71">
        <v>91</v>
      </c>
      <c r="J131" s="72"/>
      <c r="K131" s="71"/>
      <c r="L131" s="71"/>
      <c r="M131" s="71"/>
      <c r="N131" s="71"/>
      <c r="O131" s="71"/>
      <c r="P131" s="73"/>
      <c r="Q131" s="71"/>
      <c r="R131" s="71"/>
      <c r="S131" s="71"/>
      <c r="T131" s="71"/>
      <c r="U131" s="71"/>
      <c r="V131" s="71"/>
      <c r="W131" s="71"/>
      <c r="X131" s="71"/>
      <c r="Y131" s="254"/>
    </row>
    <row r="132" spans="1:26" x14ac:dyDescent="0.5">
      <c r="A132" s="71">
        <v>72</v>
      </c>
      <c r="B132" s="71" t="s">
        <v>123</v>
      </c>
      <c r="C132" s="71">
        <v>32294</v>
      </c>
      <c r="D132" s="71">
        <v>51</v>
      </c>
      <c r="E132" s="71">
        <v>1133</v>
      </c>
      <c r="F132" s="71" t="s">
        <v>309</v>
      </c>
      <c r="G132" s="71">
        <v>12</v>
      </c>
      <c r="H132" s="71">
        <v>3</v>
      </c>
      <c r="I132" s="71">
        <v>68</v>
      </c>
      <c r="J132" s="72"/>
      <c r="K132" s="71"/>
      <c r="L132" s="71"/>
      <c r="M132" s="71"/>
      <c r="N132" s="71"/>
      <c r="O132" s="71">
        <v>72</v>
      </c>
      <c r="P132" s="73" t="s">
        <v>823</v>
      </c>
      <c r="Q132" s="71"/>
      <c r="R132" s="71"/>
      <c r="S132" s="71"/>
      <c r="T132" s="71"/>
      <c r="U132" s="71"/>
      <c r="V132" s="71"/>
      <c r="W132" s="71"/>
      <c r="X132" s="71"/>
      <c r="Y132" s="254" t="s">
        <v>824</v>
      </c>
    </row>
    <row r="133" spans="1:26" x14ac:dyDescent="0.5">
      <c r="A133" s="71"/>
      <c r="B133" s="71" t="s">
        <v>128</v>
      </c>
      <c r="C133" s="71">
        <v>2239</v>
      </c>
      <c r="D133" s="71">
        <v>9</v>
      </c>
      <c r="E133" s="71">
        <v>28</v>
      </c>
      <c r="F133" s="71" t="s">
        <v>309</v>
      </c>
      <c r="G133" s="71">
        <v>17</v>
      </c>
      <c r="H133" s="71">
        <v>2</v>
      </c>
      <c r="I133" s="71">
        <v>40</v>
      </c>
      <c r="J133" s="72"/>
      <c r="K133" s="71"/>
      <c r="L133" s="71"/>
      <c r="M133" s="71"/>
      <c r="N133" s="71"/>
      <c r="O133" s="71"/>
      <c r="P133" s="73"/>
      <c r="Q133" s="71"/>
      <c r="R133" s="71"/>
      <c r="S133" s="71"/>
      <c r="T133" s="71"/>
      <c r="U133" s="71"/>
      <c r="V133" s="71"/>
      <c r="W133" s="71"/>
      <c r="X133" s="71"/>
      <c r="Y133" s="254"/>
    </row>
    <row r="134" spans="1:26" x14ac:dyDescent="0.5">
      <c r="A134" s="71">
        <v>72.3</v>
      </c>
      <c r="B134" s="71" t="s">
        <v>123</v>
      </c>
      <c r="C134" s="71">
        <v>43276</v>
      </c>
      <c r="D134" s="71">
        <v>306</v>
      </c>
      <c r="E134" s="71">
        <v>3915</v>
      </c>
      <c r="F134" s="71" t="s">
        <v>309</v>
      </c>
      <c r="G134" s="71">
        <v>3</v>
      </c>
      <c r="H134" s="71">
        <v>3</v>
      </c>
      <c r="I134" s="71">
        <v>49</v>
      </c>
      <c r="J134" s="72"/>
      <c r="K134" s="71"/>
      <c r="L134" s="71"/>
      <c r="M134" s="71"/>
      <c r="N134" s="71"/>
      <c r="O134" s="71">
        <v>72</v>
      </c>
      <c r="P134" s="73" t="s">
        <v>172</v>
      </c>
      <c r="Q134" s="71"/>
      <c r="R134" s="71"/>
      <c r="S134" s="71"/>
      <c r="T134" s="71"/>
      <c r="U134" s="71"/>
      <c r="V134" s="71"/>
      <c r="W134" s="71"/>
      <c r="X134" s="71"/>
      <c r="Y134" s="254" t="s">
        <v>1159</v>
      </c>
      <c r="Z134" s="9" t="s">
        <v>1157</v>
      </c>
    </row>
    <row r="135" spans="1:26" x14ac:dyDescent="0.5">
      <c r="A135" s="71">
        <v>73</v>
      </c>
      <c r="B135" s="71" t="s">
        <v>128</v>
      </c>
      <c r="C135" s="71">
        <v>848</v>
      </c>
      <c r="D135" s="71">
        <v>94</v>
      </c>
      <c r="E135" s="71">
        <v>48</v>
      </c>
      <c r="F135" s="71" t="s">
        <v>309</v>
      </c>
      <c r="G135" s="71">
        <v>14</v>
      </c>
      <c r="H135" s="71">
        <v>3</v>
      </c>
      <c r="I135" s="71">
        <v>0</v>
      </c>
      <c r="J135" s="72"/>
      <c r="K135" s="71"/>
      <c r="L135" s="71"/>
      <c r="M135" s="71"/>
      <c r="N135" s="71"/>
      <c r="O135" s="71">
        <v>73</v>
      </c>
      <c r="P135" s="73" t="s">
        <v>825</v>
      </c>
      <c r="Q135" s="71"/>
      <c r="R135" s="71"/>
      <c r="S135" s="71"/>
      <c r="T135" s="71"/>
      <c r="U135" s="71"/>
      <c r="V135" s="71"/>
      <c r="W135" s="71"/>
      <c r="X135" s="71"/>
      <c r="Y135" s="254" t="s">
        <v>826</v>
      </c>
    </row>
    <row r="136" spans="1:26" x14ac:dyDescent="0.5">
      <c r="A136" s="71">
        <v>74</v>
      </c>
      <c r="B136" s="71" t="s">
        <v>128</v>
      </c>
      <c r="C136" s="71">
        <v>2453</v>
      </c>
      <c r="D136" s="71">
        <v>55</v>
      </c>
      <c r="E136" s="71">
        <v>3</v>
      </c>
      <c r="F136" s="71" t="s">
        <v>309</v>
      </c>
      <c r="G136" s="71">
        <v>44</v>
      </c>
      <c r="H136" s="71">
        <v>1</v>
      </c>
      <c r="I136" s="71">
        <v>2</v>
      </c>
      <c r="J136" s="72"/>
      <c r="K136" s="71"/>
      <c r="L136" s="71"/>
      <c r="M136" s="71"/>
      <c r="N136" s="71"/>
      <c r="O136" s="71">
        <v>74</v>
      </c>
      <c r="P136" s="73" t="s">
        <v>825</v>
      </c>
      <c r="Q136" s="71"/>
      <c r="R136" s="71"/>
      <c r="S136" s="71"/>
      <c r="T136" s="71"/>
      <c r="U136" s="71"/>
      <c r="V136" s="71"/>
      <c r="W136" s="71"/>
      <c r="X136" s="71"/>
      <c r="Y136" s="254" t="s">
        <v>827</v>
      </c>
    </row>
    <row r="137" spans="1:26" x14ac:dyDescent="0.5">
      <c r="A137" s="71">
        <v>75</v>
      </c>
      <c r="B137" s="71" t="s">
        <v>128</v>
      </c>
      <c r="C137" s="71">
        <v>761</v>
      </c>
      <c r="D137" s="71">
        <v>213</v>
      </c>
      <c r="E137" s="71">
        <v>11</v>
      </c>
      <c r="F137" s="71" t="s">
        <v>309</v>
      </c>
      <c r="G137" s="71">
        <v>16</v>
      </c>
      <c r="H137" s="71">
        <v>2</v>
      </c>
      <c r="I137" s="71">
        <v>43</v>
      </c>
      <c r="J137" s="72"/>
      <c r="K137" s="71"/>
      <c r="L137" s="71"/>
      <c r="M137" s="71"/>
      <c r="N137" s="71"/>
      <c r="O137" s="71">
        <v>75</v>
      </c>
      <c r="P137" s="73" t="s">
        <v>828</v>
      </c>
      <c r="Q137" s="71"/>
      <c r="R137" s="71" t="s">
        <v>44</v>
      </c>
      <c r="S137" s="71"/>
      <c r="T137" s="71"/>
      <c r="U137" s="71"/>
      <c r="V137" s="71"/>
      <c r="W137" s="71"/>
      <c r="X137" s="71"/>
      <c r="Y137" s="254" t="s">
        <v>829</v>
      </c>
    </row>
    <row r="138" spans="1:26" x14ac:dyDescent="0.5">
      <c r="A138" s="71"/>
      <c r="B138" s="71" t="s">
        <v>128</v>
      </c>
      <c r="C138" s="71">
        <v>814</v>
      </c>
      <c r="D138" s="71">
        <v>218</v>
      </c>
      <c r="E138" s="71">
        <v>14</v>
      </c>
      <c r="F138" s="71" t="s">
        <v>309</v>
      </c>
      <c r="G138" s="71">
        <v>1</v>
      </c>
      <c r="H138" s="71">
        <v>0</v>
      </c>
      <c r="I138" s="71">
        <v>0</v>
      </c>
      <c r="J138" s="72"/>
      <c r="K138" s="71"/>
      <c r="L138" s="71"/>
      <c r="M138" s="71"/>
      <c r="N138" s="71"/>
      <c r="O138" s="71"/>
      <c r="P138" s="73"/>
      <c r="Q138" s="71"/>
      <c r="R138" s="71"/>
      <c r="S138" s="71"/>
      <c r="T138" s="71"/>
      <c r="U138" s="71"/>
      <c r="V138" s="71"/>
      <c r="W138" s="71"/>
      <c r="X138" s="71"/>
      <c r="Y138" s="254"/>
    </row>
    <row r="139" spans="1:26" x14ac:dyDescent="0.5">
      <c r="A139" s="71">
        <v>76</v>
      </c>
      <c r="B139" s="71" t="s">
        <v>128</v>
      </c>
      <c r="C139" s="71">
        <v>1045</v>
      </c>
      <c r="D139" s="71">
        <v>205</v>
      </c>
      <c r="E139" s="71">
        <v>45</v>
      </c>
      <c r="F139" s="71" t="s">
        <v>309</v>
      </c>
      <c r="G139" s="71">
        <v>10</v>
      </c>
      <c r="H139" s="71">
        <v>0</v>
      </c>
      <c r="I139" s="71">
        <v>55</v>
      </c>
      <c r="J139" s="72"/>
      <c r="K139" s="71"/>
      <c r="L139" s="71"/>
      <c r="M139" s="71"/>
      <c r="N139" s="71"/>
      <c r="O139" s="71">
        <v>76</v>
      </c>
      <c r="P139" s="73" t="s">
        <v>830</v>
      </c>
      <c r="Q139" s="71"/>
      <c r="R139" s="71"/>
      <c r="S139" s="71"/>
      <c r="T139" s="71"/>
      <c r="U139" s="71"/>
      <c r="V139" s="71"/>
      <c r="W139" s="71"/>
      <c r="X139" s="71"/>
      <c r="Y139" s="254" t="s">
        <v>831</v>
      </c>
    </row>
    <row r="140" spans="1:26" x14ac:dyDescent="0.5">
      <c r="A140" s="71"/>
      <c r="B140" s="71" t="s">
        <v>128</v>
      </c>
      <c r="C140" s="71">
        <v>1050</v>
      </c>
      <c r="D140" s="71">
        <v>208</v>
      </c>
      <c r="E140" s="71">
        <v>50</v>
      </c>
      <c r="F140" s="71" t="s">
        <v>309</v>
      </c>
      <c r="G140" s="71">
        <v>3</v>
      </c>
      <c r="H140" s="71">
        <v>2</v>
      </c>
      <c r="I140" s="71">
        <v>64</v>
      </c>
      <c r="J140" s="72"/>
      <c r="K140" s="71"/>
      <c r="L140" s="71"/>
      <c r="M140" s="71"/>
      <c r="N140" s="71"/>
      <c r="O140" s="71"/>
      <c r="P140" s="73"/>
      <c r="Q140" s="71"/>
      <c r="R140" s="71"/>
      <c r="S140" s="71"/>
      <c r="T140" s="71"/>
      <c r="U140" s="71"/>
      <c r="V140" s="71"/>
      <c r="W140" s="71"/>
      <c r="X140" s="71"/>
      <c r="Y140" s="254"/>
    </row>
    <row r="141" spans="1:26" x14ac:dyDescent="0.5">
      <c r="A141" s="71">
        <v>77</v>
      </c>
      <c r="B141" s="71" t="s">
        <v>128</v>
      </c>
      <c r="C141" s="71">
        <v>114</v>
      </c>
      <c r="D141" s="71">
        <v>119</v>
      </c>
      <c r="E141" s="71">
        <v>14</v>
      </c>
      <c r="F141" s="71" t="s">
        <v>309</v>
      </c>
      <c r="G141" s="71">
        <v>3</v>
      </c>
      <c r="H141" s="71">
        <v>3</v>
      </c>
      <c r="I141" s="71">
        <v>20</v>
      </c>
      <c r="J141" s="72"/>
      <c r="K141" s="71"/>
      <c r="L141" s="71"/>
      <c r="M141" s="71"/>
      <c r="N141" s="71"/>
      <c r="O141" s="71">
        <v>77</v>
      </c>
      <c r="P141" s="73" t="s">
        <v>716</v>
      </c>
      <c r="Q141" s="71"/>
      <c r="R141" s="71"/>
      <c r="S141" s="71"/>
      <c r="T141" s="71"/>
      <c r="U141" s="71"/>
      <c r="V141" s="71"/>
      <c r="W141" s="71"/>
      <c r="X141" s="71"/>
      <c r="Y141" s="254" t="s">
        <v>832</v>
      </c>
    </row>
    <row r="142" spans="1:26" x14ac:dyDescent="0.5">
      <c r="A142" s="71"/>
      <c r="B142" s="71" t="s">
        <v>123</v>
      </c>
      <c r="C142" s="71">
        <v>32426</v>
      </c>
      <c r="D142" s="71">
        <v>25</v>
      </c>
      <c r="E142" s="71">
        <v>1158</v>
      </c>
      <c r="F142" s="71" t="s">
        <v>309</v>
      </c>
      <c r="G142" s="71">
        <v>2</v>
      </c>
      <c r="H142" s="71">
        <v>3</v>
      </c>
      <c r="I142" s="71">
        <v>96</v>
      </c>
      <c r="J142" s="72"/>
      <c r="K142" s="71"/>
      <c r="L142" s="71"/>
      <c r="M142" s="71"/>
      <c r="N142" s="71"/>
      <c r="O142" s="71"/>
      <c r="P142" s="73"/>
      <c r="Q142" s="71"/>
      <c r="R142" s="71"/>
      <c r="S142" s="71"/>
      <c r="T142" s="71"/>
      <c r="U142" s="71"/>
      <c r="V142" s="71"/>
      <c r="W142" s="71"/>
      <c r="X142" s="71"/>
      <c r="Y142" s="254"/>
    </row>
    <row r="143" spans="1:26" x14ac:dyDescent="0.5">
      <c r="A143" s="71">
        <v>78</v>
      </c>
      <c r="B143" s="71" t="s">
        <v>128</v>
      </c>
      <c r="C143" s="71">
        <v>381</v>
      </c>
      <c r="D143" s="71">
        <v>145</v>
      </c>
      <c r="E143" s="71">
        <v>31</v>
      </c>
      <c r="F143" s="71" t="s">
        <v>309</v>
      </c>
      <c r="G143" s="71">
        <v>7</v>
      </c>
      <c r="H143" s="71">
        <v>3</v>
      </c>
      <c r="I143" s="71">
        <v>40</v>
      </c>
      <c r="J143" s="72"/>
      <c r="K143" s="71"/>
      <c r="L143" s="71"/>
      <c r="M143" s="71"/>
      <c r="N143" s="71"/>
      <c r="O143" s="71">
        <v>78</v>
      </c>
      <c r="P143" s="73" t="s">
        <v>833</v>
      </c>
      <c r="Q143" s="71"/>
      <c r="R143" s="71"/>
      <c r="S143" s="71"/>
      <c r="T143" s="71"/>
      <c r="U143" s="71"/>
      <c r="V143" s="71"/>
      <c r="W143" s="71"/>
      <c r="X143" s="71"/>
      <c r="Y143" s="254" t="s">
        <v>834</v>
      </c>
    </row>
    <row r="144" spans="1:26" x14ac:dyDescent="0.5">
      <c r="A144" s="71">
        <v>79</v>
      </c>
      <c r="B144" s="71" t="s">
        <v>123</v>
      </c>
      <c r="C144" s="71">
        <v>29795</v>
      </c>
      <c r="D144" s="71">
        <v>100</v>
      </c>
      <c r="E144" s="71">
        <v>699</v>
      </c>
      <c r="F144" s="71" t="s">
        <v>309</v>
      </c>
      <c r="G144" s="71">
        <v>1</v>
      </c>
      <c r="H144" s="71">
        <v>2</v>
      </c>
      <c r="I144" s="71">
        <v>58</v>
      </c>
      <c r="J144" s="72"/>
      <c r="K144" s="71"/>
      <c r="L144" s="71"/>
      <c r="M144" s="71"/>
      <c r="N144" s="71"/>
      <c r="O144" s="71">
        <v>79</v>
      </c>
      <c r="P144" s="73" t="s">
        <v>835</v>
      </c>
      <c r="Q144" s="71"/>
      <c r="R144" s="71"/>
      <c r="S144" s="71"/>
      <c r="T144" s="71"/>
      <c r="U144" s="71"/>
      <c r="V144" s="71"/>
      <c r="W144" s="71"/>
      <c r="X144" s="71"/>
      <c r="Y144" s="254" t="s">
        <v>836</v>
      </c>
    </row>
    <row r="145" spans="1:25" x14ac:dyDescent="0.5">
      <c r="A145" s="71"/>
      <c r="B145" s="71" t="s">
        <v>123</v>
      </c>
      <c r="C145" s="71">
        <v>32048</v>
      </c>
      <c r="D145" s="71">
        <v>145</v>
      </c>
      <c r="E145" s="71">
        <v>1125</v>
      </c>
      <c r="F145" s="71" t="s">
        <v>309</v>
      </c>
      <c r="G145" s="71">
        <v>8</v>
      </c>
      <c r="H145" s="71">
        <v>2</v>
      </c>
      <c r="I145" s="71">
        <v>11</v>
      </c>
      <c r="J145" s="72"/>
      <c r="K145" s="71"/>
      <c r="L145" s="71"/>
      <c r="M145" s="71"/>
      <c r="N145" s="71"/>
      <c r="O145" s="71"/>
      <c r="P145" s="73"/>
      <c r="Q145" s="71"/>
      <c r="R145" s="71"/>
      <c r="S145" s="71"/>
      <c r="T145" s="71"/>
      <c r="U145" s="71"/>
      <c r="V145" s="71"/>
      <c r="W145" s="71"/>
      <c r="X145" s="71"/>
      <c r="Y145" s="254"/>
    </row>
    <row r="146" spans="1:25" x14ac:dyDescent="0.5">
      <c r="A146" s="71">
        <v>80</v>
      </c>
      <c r="B146" s="71" t="s">
        <v>123</v>
      </c>
      <c r="C146" s="71">
        <v>7381</v>
      </c>
      <c r="D146" s="71">
        <v>84</v>
      </c>
      <c r="E146" s="71">
        <v>495</v>
      </c>
      <c r="F146" s="71" t="s">
        <v>309</v>
      </c>
      <c r="G146" s="71">
        <v>1</v>
      </c>
      <c r="H146" s="71">
        <v>0</v>
      </c>
      <c r="I146" s="71">
        <v>64</v>
      </c>
      <c r="J146" s="72"/>
      <c r="K146" s="71"/>
      <c r="L146" s="71"/>
      <c r="M146" s="71"/>
      <c r="N146" s="71"/>
      <c r="O146" s="71">
        <v>80</v>
      </c>
      <c r="P146" s="73" t="s">
        <v>838</v>
      </c>
      <c r="Q146" s="71"/>
      <c r="R146" s="71"/>
      <c r="S146" s="71"/>
      <c r="T146" s="71"/>
      <c r="U146" s="71"/>
      <c r="V146" s="71"/>
      <c r="W146" s="71"/>
      <c r="X146" s="71"/>
      <c r="Y146" s="254" t="s">
        <v>837</v>
      </c>
    </row>
    <row r="147" spans="1:25" x14ac:dyDescent="0.5">
      <c r="A147" s="71"/>
      <c r="B147" s="71" t="s">
        <v>128</v>
      </c>
      <c r="C147" s="71">
        <v>1018</v>
      </c>
      <c r="D147" s="71">
        <v>42</v>
      </c>
      <c r="E147" s="71">
        <v>45</v>
      </c>
      <c r="F147" s="71" t="s">
        <v>309</v>
      </c>
      <c r="G147" s="71">
        <v>8</v>
      </c>
      <c r="H147" s="71">
        <v>1</v>
      </c>
      <c r="I147" s="71">
        <v>80</v>
      </c>
      <c r="J147" s="72"/>
      <c r="K147" s="71"/>
      <c r="L147" s="71"/>
      <c r="M147" s="71"/>
      <c r="N147" s="71"/>
      <c r="O147" s="71"/>
      <c r="P147" s="73"/>
      <c r="Q147" s="71"/>
      <c r="R147" s="71"/>
      <c r="S147" s="71"/>
      <c r="T147" s="71"/>
      <c r="U147" s="71"/>
      <c r="V147" s="71"/>
      <c r="W147" s="71"/>
      <c r="X147" s="71"/>
      <c r="Y147" s="254"/>
    </row>
    <row r="148" spans="1:25" x14ac:dyDescent="0.5">
      <c r="A148" s="71"/>
      <c r="B148" s="71" t="s">
        <v>128</v>
      </c>
      <c r="C148" s="71">
        <v>2446</v>
      </c>
      <c r="D148" s="71">
        <v>47</v>
      </c>
      <c r="E148" s="71">
        <v>46</v>
      </c>
      <c r="F148" s="71" t="s">
        <v>309</v>
      </c>
      <c r="G148" s="71">
        <v>17</v>
      </c>
      <c r="H148" s="71">
        <v>1</v>
      </c>
      <c r="I148" s="71">
        <v>20</v>
      </c>
      <c r="J148" s="72"/>
      <c r="K148" s="71"/>
      <c r="L148" s="71"/>
      <c r="M148" s="71"/>
      <c r="N148" s="71"/>
      <c r="O148" s="71"/>
      <c r="P148" s="73"/>
      <c r="Q148" s="71"/>
      <c r="R148" s="71"/>
      <c r="S148" s="71"/>
      <c r="T148" s="71"/>
      <c r="U148" s="71"/>
      <c r="V148" s="71"/>
      <c r="W148" s="71"/>
      <c r="X148" s="71"/>
      <c r="Y148" s="254"/>
    </row>
    <row r="149" spans="1:25" x14ac:dyDescent="0.5">
      <c r="A149" s="71">
        <v>81</v>
      </c>
      <c r="B149" s="71" t="s">
        <v>128</v>
      </c>
      <c r="C149" s="71">
        <v>2225</v>
      </c>
      <c r="D149" s="71">
        <v>70</v>
      </c>
      <c r="E149" s="71">
        <v>25</v>
      </c>
      <c r="F149" s="71" t="s">
        <v>309</v>
      </c>
      <c r="G149" s="71">
        <v>5</v>
      </c>
      <c r="H149" s="71">
        <v>2</v>
      </c>
      <c r="I149" s="71">
        <v>70</v>
      </c>
      <c r="J149" s="72"/>
      <c r="K149" s="71"/>
      <c r="L149" s="71"/>
      <c r="M149" s="71"/>
      <c r="N149" s="71"/>
      <c r="O149" s="71">
        <v>81</v>
      </c>
      <c r="P149" s="73" t="s">
        <v>846</v>
      </c>
      <c r="Q149" s="71"/>
      <c r="R149" s="71"/>
      <c r="S149" s="71"/>
      <c r="T149" s="71"/>
      <c r="U149" s="71"/>
      <c r="V149" s="71"/>
      <c r="W149" s="71"/>
      <c r="X149" s="71"/>
      <c r="Y149" s="254" t="s">
        <v>847</v>
      </c>
    </row>
    <row r="150" spans="1:25" x14ac:dyDescent="0.5">
      <c r="A150" s="71"/>
      <c r="B150" s="71" t="s">
        <v>128</v>
      </c>
      <c r="C150" s="71">
        <v>380</v>
      </c>
      <c r="D150" s="71">
        <v>144</v>
      </c>
      <c r="E150" s="71">
        <v>30</v>
      </c>
      <c r="F150" s="71" t="s">
        <v>309</v>
      </c>
      <c r="G150" s="71">
        <v>8</v>
      </c>
      <c r="H150" s="71">
        <v>3</v>
      </c>
      <c r="I150" s="71">
        <v>20</v>
      </c>
      <c r="J150" s="72"/>
      <c r="K150" s="71"/>
      <c r="L150" s="71"/>
      <c r="M150" s="71"/>
      <c r="N150" s="71"/>
      <c r="O150" s="71"/>
      <c r="P150" s="73"/>
      <c r="Q150" s="71"/>
      <c r="R150" s="71"/>
      <c r="S150" s="71"/>
      <c r="T150" s="71"/>
      <c r="U150" s="71"/>
      <c r="V150" s="71"/>
      <c r="W150" s="71"/>
      <c r="X150" s="71"/>
      <c r="Y150" s="254"/>
    </row>
    <row r="151" spans="1:25" x14ac:dyDescent="0.5">
      <c r="A151" s="71">
        <v>82</v>
      </c>
      <c r="B151" s="71" t="s">
        <v>128</v>
      </c>
      <c r="C151" s="71">
        <v>2251</v>
      </c>
      <c r="D151" s="71">
        <v>83</v>
      </c>
      <c r="E151" s="71">
        <v>1</v>
      </c>
      <c r="F151" s="71" t="s">
        <v>309</v>
      </c>
      <c r="G151" s="71">
        <v>5</v>
      </c>
      <c r="H151" s="71">
        <v>2</v>
      </c>
      <c r="I151" s="71">
        <v>10</v>
      </c>
      <c r="J151" s="72"/>
      <c r="K151" s="71"/>
      <c r="L151" s="71"/>
      <c r="M151" s="71"/>
      <c r="N151" s="71"/>
      <c r="O151" s="71">
        <v>82</v>
      </c>
      <c r="P151" s="73" t="s">
        <v>848</v>
      </c>
      <c r="Q151" s="71"/>
      <c r="R151" s="71"/>
      <c r="S151" s="71"/>
      <c r="T151" s="71"/>
      <c r="U151" s="71"/>
      <c r="V151" s="71"/>
      <c r="W151" s="71"/>
      <c r="X151" s="71"/>
      <c r="Y151" s="254" t="s">
        <v>849</v>
      </c>
    </row>
    <row r="152" spans="1:25" x14ac:dyDescent="0.5">
      <c r="A152" s="71">
        <v>83</v>
      </c>
      <c r="B152" s="71" t="s">
        <v>123</v>
      </c>
      <c r="C152" s="71">
        <v>39602</v>
      </c>
      <c r="D152" s="71">
        <v>76</v>
      </c>
      <c r="E152" s="71">
        <v>3247</v>
      </c>
      <c r="F152" s="71" t="s">
        <v>309</v>
      </c>
      <c r="G152" s="71">
        <v>5</v>
      </c>
      <c r="H152" s="71">
        <v>1</v>
      </c>
      <c r="I152" s="71">
        <v>90</v>
      </c>
      <c r="J152" s="72"/>
      <c r="K152" s="71"/>
      <c r="L152" s="71"/>
      <c r="M152" s="71"/>
      <c r="N152" s="71"/>
      <c r="O152" s="71">
        <v>83</v>
      </c>
      <c r="P152" s="73" t="s">
        <v>850</v>
      </c>
      <c r="Q152" s="71"/>
      <c r="R152" s="71"/>
      <c r="S152" s="71"/>
      <c r="T152" s="71"/>
      <c r="U152" s="71"/>
      <c r="V152" s="71"/>
      <c r="W152" s="71"/>
      <c r="X152" s="71"/>
      <c r="Y152" s="254" t="s">
        <v>851</v>
      </c>
    </row>
    <row r="153" spans="1:25" x14ac:dyDescent="0.5">
      <c r="A153" s="71">
        <v>84</v>
      </c>
      <c r="B153" s="71" t="s">
        <v>128</v>
      </c>
      <c r="C153" s="71">
        <v>283</v>
      </c>
      <c r="D153" s="71">
        <v>146</v>
      </c>
      <c r="E153" s="71">
        <v>33</v>
      </c>
      <c r="F153" s="71" t="s">
        <v>309</v>
      </c>
      <c r="G153" s="71">
        <v>7</v>
      </c>
      <c r="H153" s="71">
        <v>1</v>
      </c>
      <c r="I153" s="71">
        <v>0</v>
      </c>
      <c r="J153" s="72"/>
      <c r="K153" s="71"/>
      <c r="L153" s="71"/>
      <c r="M153" s="71"/>
      <c r="N153" s="71"/>
      <c r="O153" s="71">
        <v>84</v>
      </c>
      <c r="P153" s="73" t="s">
        <v>818</v>
      </c>
      <c r="Q153" s="71"/>
      <c r="R153" s="71"/>
      <c r="S153" s="71"/>
      <c r="T153" s="71"/>
      <c r="U153" s="71"/>
      <c r="V153" s="71"/>
      <c r="W153" s="71"/>
      <c r="X153" s="71"/>
      <c r="Y153" s="254" t="s">
        <v>537</v>
      </c>
    </row>
    <row r="154" spans="1:25" x14ac:dyDescent="0.5">
      <c r="A154" s="71"/>
      <c r="B154" s="71"/>
      <c r="C154" s="71">
        <v>971</v>
      </c>
      <c r="D154" s="71">
        <v>62</v>
      </c>
      <c r="E154" s="71">
        <v>21</v>
      </c>
      <c r="F154" s="71"/>
      <c r="G154" s="71">
        <v>15</v>
      </c>
      <c r="H154" s="71">
        <v>2</v>
      </c>
      <c r="I154" s="71">
        <v>20</v>
      </c>
      <c r="J154" s="72"/>
      <c r="K154" s="71"/>
      <c r="L154" s="71"/>
      <c r="M154" s="71"/>
      <c r="N154" s="71"/>
      <c r="O154" s="71"/>
      <c r="P154" s="73"/>
      <c r="Q154" s="71"/>
      <c r="R154" s="71"/>
      <c r="S154" s="71"/>
      <c r="T154" s="71"/>
      <c r="U154" s="71"/>
      <c r="V154" s="71"/>
      <c r="W154" s="71"/>
      <c r="X154" s="71"/>
      <c r="Y154" s="254"/>
    </row>
    <row r="155" spans="1:25" x14ac:dyDescent="0.5">
      <c r="A155" s="71">
        <v>85</v>
      </c>
      <c r="B155" s="71" t="s">
        <v>128</v>
      </c>
      <c r="C155" s="71">
        <v>1470</v>
      </c>
      <c r="D155" s="71">
        <v>27</v>
      </c>
      <c r="E155" s="71">
        <v>20</v>
      </c>
      <c r="F155" s="71" t="s">
        <v>309</v>
      </c>
      <c r="G155" s="71">
        <v>18</v>
      </c>
      <c r="H155" s="71"/>
      <c r="I155" s="71">
        <v>29</v>
      </c>
      <c r="J155" s="72"/>
      <c r="K155" s="71"/>
      <c r="L155" s="71"/>
      <c r="M155" s="71"/>
      <c r="N155" s="71"/>
      <c r="O155" s="71">
        <v>85</v>
      </c>
      <c r="P155" s="73" t="s">
        <v>792</v>
      </c>
      <c r="Q155" s="71"/>
      <c r="R155" s="71"/>
      <c r="S155" s="71"/>
      <c r="T155" s="71"/>
      <c r="U155" s="71"/>
      <c r="V155" s="71"/>
      <c r="W155" s="71"/>
      <c r="X155" s="71"/>
      <c r="Y155" s="254" t="s">
        <v>633</v>
      </c>
    </row>
    <row r="156" spans="1:25" x14ac:dyDescent="0.5">
      <c r="A156" s="71">
        <v>86</v>
      </c>
      <c r="B156" s="71" t="s">
        <v>123</v>
      </c>
      <c r="C156" s="71">
        <v>35344</v>
      </c>
      <c r="D156" s="71">
        <v>333</v>
      </c>
      <c r="E156" s="71">
        <v>3434</v>
      </c>
      <c r="F156" s="71" t="s">
        <v>309</v>
      </c>
      <c r="G156" s="71">
        <v>11</v>
      </c>
      <c r="H156" s="71">
        <v>0</v>
      </c>
      <c r="I156" s="71">
        <v>0</v>
      </c>
      <c r="J156" s="72"/>
      <c r="K156" s="71"/>
      <c r="L156" s="71"/>
      <c r="M156" s="71"/>
      <c r="N156" s="71"/>
      <c r="O156" s="71">
        <v>86</v>
      </c>
      <c r="P156" s="73" t="s">
        <v>752</v>
      </c>
      <c r="Q156" s="71"/>
      <c r="R156" s="71"/>
      <c r="S156" s="71"/>
      <c r="T156" s="71"/>
      <c r="U156" s="71"/>
      <c r="V156" s="71"/>
      <c r="W156" s="71"/>
      <c r="X156" s="71"/>
      <c r="Y156" s="254" t="s">
        <v>635</v>
      </c>
    </row>
    <row r="157" spans="1:25" x14ac:dyDescent="0.5">
      <c r="A157" s="71">
        <v>87</v>
      </c>
      <c r="B157" s="71" t="s">
        <v>123</v>
      </c>
      <c r="C157" s="71">
        <v>39289</v>
      </c>
      <c r="D157" s="71">
        <v>291</v>
      </c>
      <c r="E157" s="71">
        <v>3048</v>
      </c>
      <c r="F157" s="71" t="s">
        <v>309</v>
      </c>
      <c r="G157" s="71">
        <v>7</v>
      </c>
      <c r="H157" s="71">
        <v>2</v>
      </c>
      <c r="I157" s="71">
        <v>84</v>
      </c>
      <c r="J157" s="72"/>
      <c r="K157" s="71"/>
      <c r="L157" s="71"/>
      <c r="M157" s="71"/>
      <c r="N157" s="71"/>
      <c r="O157" s="71">
        <v>87</v>
      </c>
      <c r="P157" s="73" t="s">
        <v>852</v>
      </c>
      <c r="Q157" s="71"/>
      <c r="R157" s="71"/>
      <c r="S157" s="71"/>
      <c r="T157" s="71"/>
      <c r="U157" s="71"/>
      <c r="V157" s="71"/>
      <c r="W157" s="71"/>
      <c r="X157" s="71"/>
      <c r="Y157" s="254" t="s">
        <v>347</v>
      </c>
    </row>
    <row r="158" spans="1:25" x14ac:dyDescent="0.5">
      <c r="A158" s="71"/>
      <c r="B158" s="71" t="s">
        <v>123</v>
      </c>
      <c r="C158" s="71">
        <v>39327</v>
      </c>
      <c r="D158" s="71">
        <v>102</v>
      </c>
      <c r="E158" s="71">
        <v>3086</v>
      </c>
      <c r="F158" s="71"/>
      <c r="G158" s="71">
        <v>24</v>
      </c>
      <c r="H158" s="71">
        <v>0</v>
      </c>
      <c r="I158" s="71">
        <v>75</v>
      </c>
      <c r="J158" s="72"/>
      <c r="K158" s="71"/>
      <c r="L158" s="71"/>
      <c r="M158" s="71"/>
      <c r="N158" s="71"/>
      <c r="O158" s="71"/>
      <c r="P158" s="73"/>
      <c r="Q158" s="71"/>
      <c r="R158" s="71"/>
      <c r="S158" s="71"/>
      <c r="T158" s="71"/>
      <c r="U158" s="71"/>
      <c r="V158" s="71"/>
      <c r="W158" s="71"/>
      <c r="X158" s="71"/>
      <c r="Y158" s="254"/>
    </row>
    <row r="159" spans="1:25" x14ac:dyDescent="0.5">
      <c r="A159" s="71"/>
      <c r="B159" s="71" t="s">
        <v>123</v>
      </c>
      <c r="C159" s="71">
        <v>27237</v>
      </c>
      <c r="D159" s="71">
        <v>37</v>
      </c>
      <c r="E159" s="71">
        <v>921</v>
      </c>
      <c r="F159" s="71"/>
      <c r="G159" s="71">
        <v>26</v>
      </c>
      <c r="H159" s="71">
        <v>3</v>
      </c>
      <c r="I159" s="71">
        <v>87</v>
      </c>
      <c r="J159" s="72"/>
      <c r="K159" s="71"/>
      <c r="L159" s="71"/>
      <c r="M159" s="71"/>
      <c r="N159" s="71"/>
      <c r="O159" s="71"/>
      <c r="P159" s="73"/>
      <c r="Q159" s="71"/>
      <c r="R159" s="71"/>
      <c r="S159" s="71"/>
      <c r="T159" s="71"/>
      <c r="U159" s="71"/>
      <c r="V159" s="71"/>
      <c r="W159" s="71"/>
      <c r="X159" s="71"/>
      <c r="Y159" s="254"/>
    </row>
    <row r="160" spans="1:25" x14ac:dyDescent="0.5">
      <c r="A160" s="71"/>
      <c r="B160" s="71" t="s">
        <v>123</v>
      </c>
      <c r="C160" s="71">
        <v>27236</v>
      </c>
      <c r="D160" s="71">
        <v>36</v>
      </c>
      <c r="E160" s="71">
        <v>920</v>
      </c>
      <c r="F160" s="71"/>
      <c r="G160" s="71">
        <v>36</v>
      </c>
      <c r="H160" s="71">
        <v>0</v>
      </c>
      <c r="I160" s="71">
        <v>95</v>
      </c>
      <c r="J160" s="72"/>
      <c r="K160" s="71"/>
      <c r="L160" s="71"/>
      <c r="M160" s="71"/>
      <c r="N160" s="71"/>
      <c r="O160" s="71"/>
      <c r="P160" s="73"/>
      <c r="Q160" s="71"/>
      <c r="R160" s="71"/>
      <c r="S160" s="71"/>
      <c r="T160" s="71"/>
      <c r="U160" s="71"/>
      <c r="V160" s="71"/>
      <c r="W160" s="71"/>
      <c r="X160" s="71"/>
      <c r="Y160" s="254"/>
    </row>
    <row r="161" spans="1:25" x14ac:dyDescent="0.5">
      <c r="A161" s="71">
        <v>88</v>
      </c>
      <c r="B161" s="71" t="s">
        <v>128</v>
      </c>
      <c r="C161" s="71">
        <v>69</v>
      </c>
      <c r="D161" s="71">
        <v>60</v>
      </c>
      <c r="E161" s="71">
        <v>19</v>
      </c>
      <c r="F161" s="71"/>
      <c r="G161" s="71">
        <v>17</v>
      </c>
      <c r="H161" s="71">
        <v>0</v>
      </c>
      <c r="I161" s="71">
        <v>0</v>
      </c>
      <c r="J161" s="72"/>
      <c r="K161" s="71"/>
      <c r="L161" s="71"/>
      <c r="M161" s="71"/>
      <c r="N161" s="71"/>
      <c r="O161" s="71">
        <v>88</v>
      </c>
      <c r="P161" s="73" t="s">
        <v>853</v>
      </c>
      <c r="Q161" s="71"/>
      <c r="R161" s="71"/>
      <c r="S161" s="71"/>
      <c r="T161" s="71"/>
      <c r="U161" s="71"/>
      <c r="V161" s="71"/>
      <c r="W161" s="71"/>
      <c r="X161" s="71"/>
      <c r="Y161" s="254" t="s">
        <v>348</v>
      </c>
    </row>
    <row r="162" spans="1:25" x14ac:dyDescent="0.5">
      <c r="A162" s="71"/>
      <c r="B162" s="71" t="s">
        <v>128</v>
      </c>
      <c r="C162" s="71">
        <v>620</v>
      </c>
      <c r="D162" s="71">
        <v>340</v>
      </c>
      <c r="E162" s="71">
        <v>20</v>
      </c>
      <c r="F162" s="71"/>
      <c r="G162" s="71">
        <v>0</v>
      </c>
      <c r="H162" s="71">
        <v>0</v>
      </c>
      <c r="I162" s="71">
        <v>45</v>
      </c>
      <c r="J162" s="72"/>
      <c r="K162" s="71"/>
      <c r="L162" s="71"/>
      <c r="M162" s="71"/>
      <c r="N162" s="71"/>
      <c r="O162" s="71"/>
      <c r="P162" s="73"/>
      <c r="Q162" s="71"/>
      <c r="R162" s="71"/>
      <c r="S162" s="71"/>
      <c r="T162" s="71"/>
      <c r="U162" s="71"/>
      <c r="V162" s="71"/>
      <c r="W162" s="71"/>
      <c r="X162" s="71"/>
      <c r="Y162" s="254"/>
    </row>
    <row r="163" spans="1:25" x14ac:dyDescent="0.5">
      <c r="A163" s="71"/>
      <c r="B163" s="71" t="s">
        <v>123</v>
      </c>
      <c r="C163" s="71">
        <v>7415</v>
      </c>
      <c r="D163" s="71">
        <v>13</v>
      </c>
      <c r="E163" s="71">
        <v>168</v>
      </c>
      <c r="F163" s="71"/>
      <c r="G163" s="71">
        <v>0</v>
      </c>
      <c r="H163" s="71">
        <v>0</v>
      </c>
      <c r="I163" s="71">
        <v>92</v>
      </c>
      <c r="J163" s="72"/>
      <c r="K163" s="71"/>
      <c r="L163" s="71"/>
      <c r="M163" s="71"/>
      <c r="N163" s="71"/>
      <c r="O163" s="71"/>
      <c r="P163" s="73"/>
      <c r="Q163" s="71"/>
      <c r="R163" s="71"/>
      <c r="S163" s="71"/>
      <c r="T163" s="71"/>
      <c r="U163" s="71"/>
      <c r="V163" s="71"/>
      <c r="W163" s="71"/>
      <c r="X163" s="71"/>
      <c r="Y163" s="254"/>
    </row>
    <row r="164" spans="1:25" x14ac:dyDescent="0.5">
      <c r="A164" s="71"/>
      <c r="B164" s="71" t="s">
        <v>123</v>
      </c>
      <c r="C164" s="71">
        <v>39218</v>
      </c>
      <c r="D164" s="71">
        <v>94</v>
      </c>
      <c r="E164" s="71">
        <v>2970</v>
      </c>
      <c r="F164" s="71"/>
      <c r="G164" s="71">
        <v>8</v>
      </c>
      <c r="H164" s="71">
        <v>3</v>
      </c>
      <c r="I164" s="71">
        <v>37</v>
      </c>
      <c r="J164" s="72"/>
      <c r="K164" s="71"/>
      <c r="L164" s="71"/>
      <c r="M164" s="71"/>
      <c r="N164" s="71"/>
      <c r="O164" s="71"/>
      <c r="P164" s="73"/>
      <c r="Q164" s="71"/>
      <c r="R164" s="71"/>
      <c r="S164" s="71"/>
      <c r="T164" s="71"/>
      <c r="U164" s="71"/>
      <c r="V164" s="71"/>
      <c r="W164" s="71"/>
      <c r="X164" s="71"/>
      <c r="Y164" s="254"/>
    </row>
    <row r="165" spans="1:25" x14ac:dyDescent="0.5">
      <c r="A165" s="71"/>
      <c r="B165" s="71" t="s">
        <v>123</v>
      </c>
      <c r="C165" s="71">
        <v>24536</v>
      </c>
      <c r="D165" s="71">
        <v>22</v>
      </c>
      <c r="E165" s="71">
        <v>2071</v>
      </c>
      <c r="F165" s="71"/>
      <c r="G165" s="71">
        <v>17</v>
      </c>
      <c r="H165" s="71">
        <v>3</v>
      </c>
      <c r="I165" s="71">
        <v>40</v>
      </c>
      <c r="J165" s="72"/>
      <c r="K165" s="71"/>
      <c r="L165" s="71"/>
      <c r="M165" s="71"/>
      <c r="N165" s="71"/>
      <c r="O165" s="71"/>
      <c r="P165" s="73"/>
      <c r="Q165" s="71"/>
      <c r="R165" s="71"/>
      <c r="S165" s="71"/>
      <c r="T165" s="71"/>
      <c r="U165" s="71"/>
      <c r="V165" s="71"/>
      <c r="W165" s="71"/>
      <c r="X165" s="71"/>
      <c r="Y165" s="254"/>
    </row>
    <row r="166" spans="1:25" x14ac:dyDescent="0.5">
      <c r="A166" s="71"/>
      <c r="B166" s="71" t="s">
        <v>123</v>
      </c>
      <c r="C166" s="71">
        <v>34743</v>
      </c>
      <c r="D166" s="71">
        <v>208</v>
      </c>
      <c r="E166" s="71">
        <v>2344</v>
      </c>
      <c r="F166" s="71"/>
      <c r="G166" s="71">
        <v>19</v>
      </c>
      <c r="H166" s="71">
        <v>0</v>
      </c>
      <c r="I166" s="71">
        <v>21</v>
      </c>
      <c r="J166" s="72"/>
      <c r="K166" s="71"/>
      <c r="L166" s="71"/>
      <c r="M166" s="71"/>
      <c r="N166" s="71"/>
      <c r="O166" s="71"/>
      <c r="P166" s="73"/>
      <c r="Q166" s="71"/>
      <c r="R166" s="71"/>
      <c r="S166" s="71"/>
      <c r="T166" s="71"/>
      <c r="U166" s="71"/>
      <c r="V166" s="71"/>
      <c r="W166" s="71"/>
      <c r="X166" s="71"/>
      <c r="Y166" s="254"/>
    </row>
    <row r="167" spans="1:25" x14ac:dyDescent="0.5">
      <c r="A167" s="71"/>
      <c r="B167" s="71" t="s">
        <v>123</v>
      </c>
      <c r="C167" s="71">
        <v>24546</v>
      </c>
      <c r="D167" s="71">
        <v>26</v>
      </c>
      <c r="E167" s="71">
        <v>2075</v>
      </c>
      <c r="F167" s="71"/>
      <c r="G167" s="71">
        <v>41</v>
      </c>
      <c r="H167" s="71">
        <v>1</v>
      </c>
      <c r="I167" s="71">
        <v>0</v>
      </c>
      <c r="J167" s="72"/>
      <c r="K167" s="71"/>
      <c r="L167" s="71"/>
      <c r="M167" s="71"/>
      <c r="N167" s="71"/>
      <c r="O167" s="71"/>
      <c r="P167" s="73"/>
      <c r="Q167" s="71"/>
      <c r="R167" s="71"/>
      <c r="S167" s="71"/>
      <c r="T167" s="71"/>
      <c r="U167" s="71"/>
      <c r="V167" s="71"/>
      <c r="W167" s="71"/>
      <c r="X167" s="71"/>
      <c r="Y167" s="254"/>
    </row>
    <row r="168" spans="1:25" x14ac:dyDescent="0.5">
      <c r="A168" s="71"/>
      <c r="B168" s="71" t="s">
        <v>123</v>
      </c>
      <c r="C168" s="71">
        <v>24537</v>
      </c>
      <c r="D168" s="71">
        <v>23</v>
      </c>
      <c r="E168" s="71">
        <v>2072</v>
      </c>
      <c r="F168" s="71"/>
      <c r="G168" s="71">
        <v>44</v>
      </c>
      <c r="H168" s="71">
        <v>1</v>
      </c>
      <c r="I168" s="71">
        <v>60</v>
      </c>
      <c r="J168" s="72"/>
      <c r="K168" s="71"/>
      <c r="L168" s="71"/>
      <c r="M168" s="71"/>
      <c r="N168" s="71"/>
      <c r="O168" s="71"/>
      <c r="P168" s="73"/>
      <c r="Q168" s="71"/>
      <c r="R168" s="71"/>
      <c r="S168" s="71"/>
      <c r="T168" s="71"/>
      <c r="U168" s="71"/>
      <c r="V168" s="71"/>
      <c r="W168" s="71"/>
      <c r="X168" s="71"/>
      <c r="Y168" s="254"/>
    </row>
    <row r="169" spans="1:25" x14ac:dyDescent="0.5">
      <c r="A169" s="71">
        <v>89</v>
      </c>
      <c r="B169" s="71" t="s">
        <v>123</v>
      </c>
      <c r="C169" s="71">
        <v>39647</v>
      </c>
      <c r="D169" s="71">
        <v>77</v>
      </c>
      <c r="E169" s="71">
        <v>3251</v>
      </c>
      <c r="F169" s="71" t="s">
        <v>309</v>
      </c>
      <c r="G169" s="71">
        <v>5</v>
      </c>
      <c r="H169" s="71">
        <v>1</v>
      </c>
      <c r="I169" s="71">
        <v>74</v>
      </c>
      <c r="J169" s="72"/>
      <c r="K169" s="71"/>
      <c r="L169" s="71"/>
      <c r="M169" s="71"/>
      <c r="N169" s="71"/>
      <c r="O169" s="71">
        <v>89</v>
      </c>
      <c r="P169" s="73" t="s">
        <v>703</v>
      </c>
      <c r="Q169" s="71"/>
      <c r="R169" s="71"/>
      <c r="S169" s="71"/>
      <c r="T169" s="71"/>
      <c r="U169" s="71"/>
      <c r="V169" s="71"/>
      <c r="W169" s="71"/>
      <c r="X169" s="71"/>
      <c r="Y169" s="254" t="s">
        <v>349</v>
      </c>
    </row>
    <row r="170" spans="1:25" x14ac:dyDescent="0.5">
      <c r="A170" s="71">
        <v>90</v>
      </c>
      <c r="B170" s="71" t="s">
        <v>123</v>
      </c>
      <c r="C170" s="71">
        <v>32429</v>
      </c>
      <c r="D170" s="71">
        <v>28</v>
      </c>
      <c r="E170" s="71">
        <v>1161</v>
      </c>
      <c r="F170" s="71" t="s">
        <v>309</v>
      </c>
      <c r="G170" s="71">
        <v>2</v>
      </c>
      <c r="H170" s="71">
        <v>1</v>
      </c>
      <c r="I170" s="71">
        <v>27</v>
      </c>
      <c r="J170" s="72"/>
      <c r="K170" s="71"/>
      <c r="L170" s="71"/>
      <c r="M170" s="71"/>
      <c r="N170" s="71"/>
      <c r="O170" s="71">
        <v>90</v>
      </c>
      <c r="P170" s="73" t="s">
        <v>703</v>
      </c>
      <c r="Q170" s="71"/>
      <c r="R170" s="71"/>
      <c r="S170" s="71"/>
      <c r="T170" s="71"/>
      <c r="U170" s="71"/>
      <c r="V170" s="71"/>
      <c r="W170" s="71"/>
      <c r="X170" s="71"/>
      <c r="Y170" s="254" t="s">
        <v>351</v>
      </c>
    </row>
    <row r="171" spans="1:25" x14ac:dyDescent="0.5">
      <c r="A171" s="71"/>
      <c r="B171" s="71" t="s">
        <v>123</v>
      </c>
      <c r="C171" s="71">
        <v>39648</v>
      </c>
      <c r="D171" s="71">
        <v>78</v>
      </c>
      <c r="E171" s="71">
        <v>3252</v>
      </c>
      <c r="F171" s="71" t="s">
        <v>309</v>
      </c>
      <c r="G171" s="71">
        <v>7</v>
      </c>
      <c r="H171" s="71">
        <v>1</v>
      </c>
      <c r="I171" s="71">
        <v>2</v>
      </c>
      <c r="J171" s="72"/>
      <c r="K171" s="71"/>
      <c r="L171" s="71"/>
      <c r="M171" s="71"/>
      <c r="N171" s="71"/>
      <c r="O171" s="71"/>
      <c r="P171" s="73"/>
      <c r="Q171" s="71"/>
      <c r="R171" s="71"/>
      <c r="S171" s="71"/>
      <c r="T171" s="71"/>
      <c r="U171" s="71"/>
      <c r="V171" s="71"/>
      <c r="W171" s="71"/>
      <c r="X171" s="71"/>
      <c r="Y171" s="254"/>
    </row>
    <row r="172" spans="1:25" x14ac:dyDescent="0.5">
      <c r="A172" s="71">
        <v>91</v>
      </c>
      <c r="B172" s="71" t="s">
        <v>123</v>
      </c>
      <c r="C172" s="71">
        <v>32411</v>
      </c>
      <c r="D172" s="71">
        <v>125</v>
      </c>
      <c r="E172" s="71">
        <v>1166</v>
      </c>
      <c r="F172" s="71" t="s">
        <v>309</v>
      </c>
      <c r="G172" s="71">
        <v>0</v>
      </c>
      <c r="H172" s="71">
        <v>3</v>
      </c>
      <c r="I172" s="71">
        <v>87</v>
      </c>
      <c r="J172" s="72"/>
      <c r="K172" s="71"/>
      <c r="L172" s="71"/>
      <c r="M172" s="71"/>
      <c r="N172" s="71"/>
      <c r="O172" s="71">
        <v>91</v>
      </c>
      <c r="P172" s="73" t="s">
        <v>854</v>
      </c>
      <c r="Q172" s="71"/>
      <c r="R172" s="71"/>
      <c r="S172" s="71"/>
      <c r="T172" s="71"/>
      <c r="U172" s="71"/>
      <c r="V172" s="71"/>
      <c r="W172" s="71"/>
      <c r="X172" s="71"/>
      <c r="Y172" s="254" t="s">
        <v>255</v>
      </c>
    </row>
    <row r="173" spans="1:25" x14ac:dyDescent="0.5">
      <c r="A173" s="71"/>
      <c r="B173" s="71" t="s">
        <v>128</v>
      </c>
      <c r="C173" s="71">
        <v>857</v>
      </c>
      <c r="D173" s="71">
        <v>96</v>
      </c>
      <c r="E173" s="71">
        <v>7</v>
      </c>
      <c r="F173" s="71"/>
      <c r="G173" s="71">
        <v>3</v>
      </c>
      <c r="H173" s="71">
        <v>0</v>
      </c>
      <c r="I173" s="71">
        <v>72</v>
      </c>
      <c r="J173" s="72"/>
      <c r="K173" s="71"/>
      <c r="L173" s="71"/>
      <c r="M173" s="71"/>
      <c r="N173" s="71"/>
      <c r="O173" s="71"/>
      <c r="P173" s="73"/>
      <c r="Q173" s="71"/>
      <c r="R173" s="71"/>
      <c r="S173" s="71"/>
      <c r="T173" s="71"/>
      <c r="U173" s="71"/>
      <c r="V173" s="71"/>
      <c r="W173" s="71"/>
      <c r="X173" s="71"/>
      <c r="Y173" s="254"/>
    </row>
    <row r="174" spans="1:25" x14ac:dyDescent="0.5">
      <c r="A174" s="71"/>
      <c r="B174" s="71" t="s">
        <v>128</v>
      </c>
      <c r="C174" s="71">
        <v>1029</v>
      </c>
      <c r="D174" s="71">
        <v>106</v>
      </c>
      <c r="E174" s="71">
        <v>29</v>
      </c>
      <c r="F174" s="71"/>
      <c r="G174" s="71">
        <v>3</v>
      </c>
      <c r="H174" s="71">
        <v>2</v>
      </c>
      <c r="I174" s="71">
        <v>22</v>
      </c>
      <c r="J174" s="72"/>
      <c r="K174" s="71"/>
      <c r="L174" s="71"/>
      <c r="M174" s="71"/>
      <c r="N174" s="71"/>
      <c r="O174" s="71"/>
      <c r="P174" s="73"/>
      <c r="Q174" s="71"/>
      <c r="R174" s="71"/>
      <c r="S174" s="71"/>
      <c r="T174" s="71"/>
      <c r="U174" s="71"/>
      <c r="V174" s="71"/>
      <c r="W174" s="71"/>
      <c r="X174" s="71"/>
      <c r="Y174" s="254"/>
    </row>
    <row r="175" spans="1:25" x14ac:dyDescent="0.5">
      <c r="A175" s="71">
        <v>92</v>
      </c>
      <c r="B175" s="71" t="s">
        <v>123</v>
      </c>
      <c r="C175" s="71">
        <v>26454</v>
      </c>
      <c r="D175" s="71">
        <v>106</v>
      </c>
      <c r="E175" s="71">
        <v>805</v>
      </c>
      <c r="F175" s="71"/>
      <c r="G175" s="71">
        <v>0</v>
      </c>
      <c r="H175" s="71">
        <v>2</v>
      </c>
      <c r="I175" s="71">
        <v>37</v>
      </c>
      <c r="J175" s="72"/>
      <c r="K175" s="71"/>
      <c r="L175" s="71"/>
      <c r="M175" s="71"/>
      <c r="N175" s="71"/>
      <c r="O175" s="71">
        <v>92</v>
      </c>
      <c r="P175" s="73" t="s">
        <v>855</v>
      </c>
      <c r="Q175" s="71"/>
      <c r="R175" s="71"/>
      <c r="S175" s="71"/>
      <c r="T175" s="71"/>
      <c r="U175" s="71"/>
      <c r="V175" s="71"/>
      <c r="W175" s="71"/>
      <c r="X175" s="71"/>
      <c r="Y175" s="254" t="s">
        <v>353</v>
      </c>
    </row>
    <row r="176" spans="1:25" x14ac:dyDescent="0.5">
      <c r="A176" s="71"/>
      <c r="B176" s="71" t="s">
        <v>128</v>
      </c>
      <c r="C176" s="71">
        <v>1034</v>
      </c>
      <c r="D176" s="71">
        <v>111</v>
      </c>
      <c r="E176" s="71">
        <v>34</v>
      </c>
      <c r="F176" s="71"/>
      <c r="G176" s="71">
        <v>3</v>
      </c>
      <c r="H176" s="71">
        <v>0</v>
      </c>
      <c r="I176" s="71">
        <v>34</v>
      </c>
      <c r="J176" s="72"/>
      <c r="K176" s="71"/>
      <c r="L176" s="71"/>
      <c r="M176" s="71"/>
      <c r="N176" s="71"/>
      <c r="O176" s="71"/>
      <c r="P176" s="73"/>
      <c r="Q176" s="71"/>
      <c r="R176" s="71"/>
      <c r="S176" s="71"/>
      <c r="T176" s="71"/>
      <c r="U176" s="71"/>
      <c r="V176" s="71"/>
      <c r="W176" s="71"/>
      <c r="X176" s="71"/>
      <c r="Y176" s="254"/>
    </row>
    <row r="177" spans="1:26" x14ac:dyDescent="0.5">
      <c r="A177" s="71"/>
      <c r="B177" s="71" t="s">
        <v>128</v>
      </c>
      <c r="C177" s="71">
        <v>863</v>
      </c>
      <c r="D177" s="71">
        <v>102</v>
      </c>
      <c r="E177" s="71">
        <v>33</v>
      </c>
      <c r="F177" s="71"/>
      <c r="G177" s="71">
        <v>3</v>
      </c>
      <c r="H177" s="71">
        <v>3</v>
      </c>
      <c r="I177" s="71">
        <v>40</v>
      </c>
      <c r="J177" s="72"/>
      <c r="K177" s="71"/>
      <c r="L177" s="71"/>
      <c r="M177" s="71"/>
      <c r="N177" s="71"/>
      <c r="O177" s="71"/>
      <c r="P177" s="73"/>
      <c r="Q177" s="71"/>
      <c r="R177" s="71"/>
      <c r="S177" s="71"/>
      <c r="T177" s="71"/>
      <c r="U177" s="71"/>
      <c r="V177" s="71"/>
      <c r="W177" s="71"/>
      <c r="X177" s="71"/>
      <c r="Y177" s="254"/>
    </row>
    <row r="178" spans="1:26" x14ac:dyDescent="0.5">
      <c r="A178" s="71">
        <v>93</v>
      </c>
      <c r="B178" s="71" t="s">
        <v>123</v>
      </c>
      <c r="C178" s="71">
        <v>40583</v>
      </c>
      <c r="D178" s="71">
        <v>144</v>
      </c>
      <c r="E178" s="71">
        <v>3679</v>
      </c>
      <c r="F178" s="71"/>
      <c r="G178" s="71">
        <v>3</v>
      </c>
      <c r="H178" s="71">
        <v>0</v>
      </c>
      <c r="I178" s="71">
        <v>64</v>
      </c>
      <c r="J178" s="72"/>
      <c r="K178" s="71"/>
      <c r="L178" s="71"/>
      <c r="M178" s="71"/>
      <c r="N178" s="71"/>
      <c r="O178" s="71">
        <v>62</v>
      </c>
      <c r="P178" s="73" t="s">
        <v>856</v>
      </c>
      <c r="Q178" s="71"/>
      <c r="R178" s="71"/>
      <c r="S178" s="71"/>
      <c r="T178" s="71"/>
      <c r="U178" s="71"/>
      <c r="V178" s="71"/>
      <c r="W178" s="71"/>
      <c r="X178" s="71"/>
      <c r="Y178" s="254" t="s">
        <v>360</v>
      </c>
    </row>
    <row r="179" spans="1:26" x14ac:dyDescent="0.5">
      <c r="A179" s="71"/>
      <c r="B179" s="71" t="s">
        <v>123</v>
      </c>
      <c r="C179" s="71">
        <v>20072</v>
      </c>
      <c r="D179" s="71">
        <v>55</v>
      </c>
      <c r="E179" s="71">
        <v>1833</v>
      </c>
      <c r="F179" s="71"/>
      <c r="G179" s="71">
        <v>3</v>
      </c>
      <c r="H179" s="71">
        <v>0</v>
      </c>
      <c r="I179" s="71">
        <v>13</v>
      </c>
      <c r="J179" s="72"/>
      <c r="K179" s="71"/>
      <c r="L179" s="71"/>
      <c r="M179" s="71"/>
      <c r="N179" s="71"/>
      <c r="O179" s="71"/>
      <c r="P179" s="73"/>
      <c r="Q179" s="71"/>
      <c r="R179" s="71"/>
      <c r="S179" s="71"/>
      <c r="T179" s="71"/>
      <c r="U179" s="71"/>
      <c r="V179" s="71"/>
      <c r="W179" s="71"/>
      <c r="X179" s="71"/>
      <c r="Y179" s="254"/>
    </row>
    <row r="180" spans="1:26" x14ac:dyDescent="0.5">
      <c r="A180" s="71"/>
      <c r="B180" s="71" t="s">
        <v>123</v>
      </c>
      <c r="C180" s="71">
        <v>18211</v>
      </c>
      <c r="D180" s="71">
        <v>13</v>
      </c>
      <c r="E180" s="71">
        <v>1710</v>
      </c>
      <c r="F180" s="71"/>
      <c r="G180" s="71">
        <v>4</v>
      </c>
      <c r="H180" s="71">
        <v>3</v>
      </c>
      <c r="I180" s="71">
        <v>10</v>
      </c>
      <c r="J180" s="72"/>
      <c r="K180" s="71"/>
      <c r="L180" s="71"/>
      <c r="M180" s="71"/>
      <c r="N180" s="71"/>
      <c r="O180" s="71"/>
      <c r="P180" s="73"/>
      <c r="Q180" s="71"/>
      <c r="R180" s="71"/>
      <c r="S180" s="71"/>
      <c r="T180" s="71"/>
      <c r="U180" s="71"/>
      <c r="V180" s="71"/>
      <c r="W180" s="71"/>
      <c r="X180" s="71"/>
      <c r="Y180" s="254"/>
    </row>
    <row r="181" spans="1:26" x14ac:dyDescent="0.5">
      <c r="A181" s="71"/>
      <c r="B181" s="71" t="s">
        <v>123</v>
      </c>
      <c r="C181" s="71">
        <v>40584</v>
      </c>
      <c r="D181" s="71">
        <v>145</v>
      </c>
      <c r="E181" s="71">
        <v>3680</v>
      </c>
      <c r="F181" s="71"/>
      <c r="G181" s="71">
        <v>3</v>
      </c>
      <c r="H181" s="71">
        <v>0</v>
      </c>
      <c r="I181" s="71">
        <v>93</v>
      </c>
      <c r="J181" s="72"/>
      <c r="K181" s="71"/>
      <c r="L181" s="71"/>
      <c r="M181" s="71"/>
      <c r="N181" s="71"/>
      <c r="O181" s="71"/>
      <c r="P181" s="73"/>
      <c r="Q181" s="71"/>
      <c r="R181" s="71"/>
      <c r="S181" s="71"/>
      <c r="T181" s="71"/>
      <c r="U181" s="71"/>
      <c r="V181" s="71"/>
      <c r="W181" s="71"/>
      <c r="X181" s="71"/>
      <c r="Y181" s="254"/>
    </row>
    <row r="182" spans="1:26" x14ac:dyDescent="0.5">
      <c r="A182" s="71"/>
      <c r="B182" s="71" t="s">
        <v>123</v>
      </c>
      <c r="C182" s="71">
        <v>40579</v>
      </c>
      <c r="D182" s="71">
        <v>140</v>
      </c>
      <c r="E182" s="71">
        <v>3675</v>
      </c>
      <c r="F182" s="71"/>
      <c r="G182" s="71">
        <v>14</v>
      </c>
      <c r="H182" s="71">
        <v>2</v>
      </c>
      <c r="I182" s="71">
        <v>35</v>
      </c>
      <c r="J182" s="72"/>
      <c r="K182" s="71"/>
      <c r="L182" s="71"/>
      <c r="M182" s="71"/>
      <c r="N182" s="71"/>
      <c r="O182" s="71"/>
      <c r="P182" s="73"/>
      <c r="Q182" s="71"/>
      <c r="R182" s="71"/>
      <c r="S182" s="71"/>
      <c r="T182" s="71"/>
      <c r="U182" s="71"/>
      <c r="V182" s="71"/>
      <c r="W182" s="71"/>
      <c r="X182" s="71"/>
      <c r="Y182" s="254"/>
    </row>
    <row r="183" spans="1:26" x14ac:dyDescent="0.5">
      <c r="A183" s="71"/>
      <c r="B183" s="71" t="s">
        <v>123</v>
      </c>
      <c r="C183" s="71">
        <v>38480</v>
      </c>
      <c r="D183" s="71">
        <v>235</v>
      </c>
      <c r="E183" s="71">
        <v>2844</v>
      </c>
      <c r="F183" s="71"/>
      <c r="G183" s="71">
        <v>6</v>
      </c>
      <c r="H183" s="71">
        <v>3</v>
      </c>
      <c r="I183" s="71">
        <v>4</v>
      </c>
      <c r="J183" s="72"/>
      <c r="K183" s="71"/>
      <c r="L183" s="71"/>
      <c r="M183" s="71"/>
      <c r="N183" s="71"/>
      <c r="O183" s="71"/>
      <c r="P183" s="73"/>
      <c r="Q183" s="71"/>
      <c r="R183" s="71"/>
      <c r="S183" s="71"/>
      <c r="T183" s="71"/>
      <c r="U183" s="71"/>
      <c r="V183" s="71"/>
      <c r="W183" s="71"/>
      <c r="X183" s="71"/>
      <c r="Y183" s="254"/>
    </row>
    <row r="184" spans="1:26" x14ac:dyDescent="0.5">
      <c r="A184" s="71"/>
      <c r="B184" s="71" t="s">
        <v>123</v>
      </c>
      <c r="C184" s="71">
        <v>40582</v>
      </c>
      <c r="D184" s="71">
        <v>143</v>
      </c>
      <c r="E184" s="71">
        <v>3678</v>
      </c>
      <c r="F184" s="71"/>
      <c r="G184" s="71">
        <v>11</v>
      </c>
      <c r="H184" s="71">
        <v>0</v>
      </c>
      <c r="I184" s="71">
        <v>66</v>
      </c>
      <c r="J184" s="72"/>
      <c r="K184" s="71"/>
      <c r="L184" s="71"/>
      <c r="M184" s="71"/>
      <c r="N184" s="71"/>
      <c r="O184" s="71"/>
      <c r="P184" s="73"/>
      <c r="Q184" s="71"/>
      <c r="R184" s="71"/>
      <c r="S184" s="71"/>
      <c r="T184" s="71"/>
      <c r="U184" s="71"/>
      <c r="V184" s="71"/>
      <c r="W184" s="71"/>
      <c r="X184" s="71"/>
      <c r="Y184" s="254"/>
    </row>
    <row r="185" spans="1:26" x14ac:dyDescent="0.5">
      <c r="A185" s="71"/>
      <c r="B185" s="71" t="s">
        <v>123</v>
      </c>
      <c r="C185" s="71">
        <v>40585</v>
      </c>
      <c r="D185" s="71">
        <v>146</v>
      </c>
      <c r="E185" s="71">
        <v>3681</v>
      </c>
      <c r="F185" s="71"/>
      <c r="G185" s="71">
        <v>3</v>
      </c>
      <c r="H185" s="71">
        <v>0</v>
      </c>
      <c r="I185" s="71">
        <v>74</v>
      </c>
      <c r="J185" s="72"/>
      <c r="K185" s="71"/>
      <c r="L185" s="71"/>
      <c r="M185" s="71"/>
      <c r="N185" s="71"/>
      <c r="O185" s="71"/>
      <c r="P185" s="73"/>
      <c r="Q185" s="71"/>
      <c r="R185" s="71"/>
      <c r="S185" s="71"/>
      <c r="T185" s="71"/>
      <c r="U185" s="71"/>
      <c r="V185" s="71"/>
      <c r="W185" s="71"/>
      <c r="X185" s="71"/>
      <c r="Y185" s="254"/>
    </row>
    <row r="186" spans="1:26" x14ac:dyDescent="0.5">
      <c r="A186" s="71"/>
      <c r="B186" s="71" t="s">
        <v>123</v>
      </c>
      <c r="C186" s="71">
        <v>40587</v>
      </c>
      <c r="D186" s="71">
        <v>148</v>
      </c>
      <c r="E186" s="71">
        <v>3683</v>
      </c>
      <c r="F186" s="71"/>
      <c r="G186" s="71">
        <v>3</v>
      </c>
      <c r="H186" s="71">
        <v>0</v>
      </c>
      <c r="I186" s="71">
        <v>71</v>
      </c>
      <c r="J186" s="72"/>
      <c r="K186" s="71"/>
      <c r="L186" s="71"/>
      <c r="M186" s="71"/>
      <c r="N186" s="71"/>
      <c r="O186" s="71"/>
      <c r="P186" s="73"/>
      <c r="Q186" s="71"/>
      <c r="R186" s="71"/>
      <c r="S186" s="71"/>
      <c r="T186" s="71"/>
      <c r="U186" s="71"/>
      <c r="V186" s="71"/>
      <c r="W186" s="71"/>
      <c r="X186" s="71"/>
      <c r="Y186" s="254"/>
    </row>
    <row r="187" spans="1:26" x14ac:dyDescent="0.5">
      <c r="A187" s="71"/>
      <c r="B187" s="71" t="s">
        <v>123</v>
      </c>
      <c r="C187" s="71">
        <v>40586</v>
      </c>
      <c r="D187" s="71">
        <v>147</v>
      </c>
      <c r="E187" s="71">
        <v>3682</v>
      </c>
      <c r="F187" s="71"/>
      <c r="G187" s="71">
        <v>3</v>
      </c>
      <c r="H187" s="71">
        <v>0</v>
      </c>
      <c r="I187" s="71">
        <v>40</v>
      </c>
      <c r="J187" s="72"/>
      <c r="K187" s="71"/>
      <c r="L187" s="71"/>
      <c r="M187" s="71"/>
      <c r="N187" s="71"/>
      <c r="O187" s="71"/>
      <c r="P187" s="73"/>
      <c r="Q187" s="71"/>
      <c r="R187" s="71"/>
      <c r="S187" s="71"/>
      <c r="T187" s="71"/>
      <c r="U187" s="71"/>
      <c r="V187" s="71"/>
      <c r="W187" s="71"/>
      <c r="X187" s="71"/>
      <c r="Y187" s="254"/>
    </row>
    <row r="188" spans="1:26" x14ac:dyDescent="0.5">
      <c r="A188" s="71"/>
      <c r="B188" s="71" t="s">
        <v>123</v>
      </c>
      <c r="C188" s="71">
        <v>47248</v>
      </c>
      <c r="D188" s="71">
        <v>174</v>
      </c>
      <c r="E188" s="71">
        <v>4745</v>
      </c>
      <c r="F188" s="71"/>
      <c r="G188" s="71">
        <v>0</v>
      </c>
      <c r="H188" s="71">
        <v>1</v>
      </c>
      <c r="I188" s="71">
        <v>62</v>
      </c>
      <c r="J188" s="72"/>
      <c r="K188" s="71"/>
      <c r="L188" s="71"/>
      <c r="M188" s="71"/>
      <c r="N188" s="71"/>
      <c r="O188" s="71"/>
      <c r="P188" s="73"/>
      <c r="Q188" s="71"/>
      <c r="R188" s="71"/>
      <c r="S188" s="71"/>
      <c r="T188" s="71"/>
      <c r="U188" s="71"/>
      <c r="V188" s="71"/>
      <c r="W188" s="71"/>
      <c r="X188" s="71"/>
      <c r="Y188" s="254"/>
    </row>
    <row r="189" spans="1:26" x14ac:dyDescent="0.5">
      <c r="A189" s="71"/>
      <c r="B189" s="71" t="s">
        <v>123</v>
      </c>
      <c r="C189" s="71"/>
      <c r="D189" s="71"/>
      <c r="E189" s="71"/>
      <c r="F189" s="71"/>
      <c r="G189" s="71"/>
      <c r="H189" s="71"/>
      <c r="I189" s="71"/>
      <c r="J189" s="72"/>
      <c r="K189" s="71"/>
      <c r="L189" s="71"/>
      <c r="M189" s="71"/>
      <c r="N189" s="71"/>
      <c r="O189" s="71"/>
      <c r="P189" s="73"/>
      <c r="Q189" s="71"/>
      <c r="R189" s="71"/>
      <c r="S189" s="71"/>
      <c r="T189" s="71"/>
      <c r="U189" s="71"/>
      <c r="V189" s="71"/>
      <c r="W189" s="71"/>
      <c r="X189" s="71"/>
      <c r="Y189" s="254"/>
    </row>
    <row r="190" spans="1:26" x14ac:dyDescent="0.5">
      <c r="A190" s="71">
        <v>94</v>
      </c>
      <c r="B190" s="71" t="s">
        <v>123</v>
      </c>
      <c r="C190" s="71">
        <v>563</v>
      </c>
      <c r="D190" s="71">
        <v>184</v>
      </c>
      <c r="E190" s="71">
        <v>13</v>
      </c>
      <c r="F190" s="71" t="s">
        <v>309</v>
      </c>
      <c r="G190" s="71">
        <v>18</v>
      </c>
      <c r="H190" s="71">
        <v>1</v>
      </c>
      <c r="I190" s="71">
        <v>40</v>
      </c>
      <c r="J190" s="72"/>
      <c r="K190" s="71"/>
      <c r="L190" s="71"/>
      <c r="M190" s="71"/>
      <c r="N190" s="71"/>
      <c r="O190" s="71">
        <v>94</v>
      </c>
      <c r="P190" s="73" t="s">
        <v>857</v>
      </c>
      <c r="Q190" s="71"/>
      <c r="R190" s="71"/>
      <c r="S190" s="71"/>
      <c r="T190" s="71"/>
      <c r="U190" s="71"/>
      <c r="V190" s="71"/>
      <c r="W190" s="71"/>
      <c r="X190" s="71"/>
      <c r="Y190" s="254" t="s">
        <v>363</v>
      </c>
      <c r="Z190" s="9" t="s">
        <v>1157</v>
      </c>
    </row>
    <row r="191" spans="1:26" x14ac:dyDescent="0.5">
      <c r="A191" s="71"/>
      <c r="B191" s="71" t="s">
        <v>123</v>
      </c>
      <c r="C191" s="71">
        <v>19212</v>
      </c>
      <c r="D191" s="71">
        <v>12</v>
      </c>
      <c r="E191" s="71">
        <v>1711</v>
      </c>
      <c r="F191" s="71"/>
      <c r="G191" s="71">
        <v>2</v>
      </c>
      <c r="H191" s="71">
        <v>0</v>
      </c>
      <c r="I191" s="71">
        <v>0</v>
      </c>
      <c r="J191" s="72"/>
      <c r="K191" s="71"/>
      <c r="L191" s="71"/>
      <c r="M191" s="71"/>
      <c r="N191" s="71"/>
      <c r="O191" s="71"/>
      <c r="P191" s="73"/>
      <c r="Q191" s="71"/>
      <c r="R191" s="71"/>
      <c r="S191" s="71"/>
      <c r="T191" s="71"/>
      <c r="U191" s="71"/>
      <c r="V191" s="71"/>
      <c r="W191" s="71"/>
      <c r="X191" s="71"/>
      <c r="Y191" s="254"/>
    </row>
    <row r="192" spans="1:26" x14ac:dyDescent="0.5">
      <c r="A192" s="71"/>
      <c r="B192" s="71" t="s">
        <v>123</v>
      </c>
      <c r="C192" s="71">
        <v>40581</v>
      </c>
      <c r="D192" s="71">
        <v>142</v>
      </c>
      <c r="E192" s="71">
        <v>3677</v>
      </c>
      <c r="F192" s="71"/>
      <c r="G192" s="146">
        <v>2</v>
      </c>
      <c r="H192" s="146">
        <v>3</v>
      </c>
      <c r="I192" s="146">
        <v>78</v>
      </c>
      <c r="J192" s="72"/>
      <c r="K192" s="71"/>
      <c r="L192" s="71"/>
      <c r="M192" s="71"/>
      <c r="N192" s="71"/>
      <c r="O192" s="71"/>
      <c r="P192" s="73"/>
      <c r="Q192" s="71"/>
      <c r="R192" s="71"/>
      <c r="S192" s="71"/>
      <c r="T192" s="71"/>
      <c r="U192" s="71"/>
      <c r="V192" s="71"/>
      <c r="W192" s="71"/>
      <c r="X192" s="71"/>
      <c r="Y192" s="254"/>
    </row>
    <row r="193" spans="1:26" x14ac:dyDescent="0.5">
      <c r="A193" s="71"/>
      <c r="B193" s="71" t="s">
        <v>123</v>
      </c>
      <c r="C193" s="71">
        <v>40580</v>
      </c>
      <c r="D193" s="71">
        <v>141</v>
      </c>
      <c r="E193" s="71">
        <v>3676</v>
      </c>
      <c r="F193" s="71"/>
      <c r="G193" s="146">
        <v>15</v>
      </c>
      <c r="H193" s="146">
        <v>2</v>
      </c>
      <c r="I193" s="146">
        <v>42</v>
      </c>
      <c r="J193" s="72"/>
      <c r="K193" s="71"/>
      <c r="L193" s="71"/>
      <c r="M193" s="71"/>
      <c r="N193" s="71"/>
      <c r="O193" s="71"/>
      <c r="P193" s="73"/>
      <c r="Q193" s="71"/>
      <c r="R193" s="71"/>
      <c r="S193" s="71"/>
      <c r="T193" s="71"/>
      <c r="U193" s="71"/>
      <c r="V193" s="71"/>
      <c r="W193" s="71"/>
      <c r="X193" s="71"/>
      <c r="Y193" s="254"/>
    </row>
    <row r="194" spans="1:26" x14ac:dyDescent="0.5">
      <c r="A194" s="71"/>
      <c r="B194" s="71" t="s">
        <v>123</v>
      </c>
      <c r="C194" s="71">
        <v>40578</v>
      </c>
      <c r="D194" s="71">
        <v>139</v>
      </c>
      <c r="E194" s="71">
        <v>3674</v>
      </c>
      <c r="F194" s="71"/>
      <c r="G194" s="71">
        <v>10</v>
      </c>
      <c r="H194" s="71">
        <v>2</v>
      </c>
      <c r="I194" s="71">
        <v>71</v>
      </c>
      <c r="J194" s="72"/>
      <c r="K194" s="71"/>
      <c r="L194" s="71"/>
      <c r="M194" s="71"/>
      <c r="N194" s="71"/>
      <c r="O194" s="71"/>
      <c r="P194" s="73"/>
      <c r="Q194" s="71"/>
      <c r="R194" s="71"/>
      <c r="S194" s="71"/>
      <c r="T194" s="71"/>
      <c r="U194" s="71"/>
      <c r="V194" s="71"/>
      <c r="W194" s="71"/>
      <c r="X194" s="71"/>
      <c r="Y194" s="254"/>
    </row>
    <row r="195" spans="1:26" x14ac:dyDescent="0.5">
      <c r="A195" s="71"/>
      <c r="B195" s="71" t="s">
        <v>128</v>
      </c>
      <c r="C195" s="71">
        <v>1481</v>
      </c>
      <c r="D195" s="71">
        <v>38</v>
      </c>
      <c r="E195" s="71">
        <v>31</v>
      </c>
      <c r="F195" s="71"/>
      <c r="G195" s="71">
        <v>18</v>
      </c>
      <c r="H195" s="71">
        <v>0</v>
      </c>
      <c r="I195" s="71">
        <v>72</v>
      </c>
      <c r="J195" s="72"/>
      <c r="K195" s="71"/>
      <c r="L195" s="71"/>
      <c r="M195" s="71"/>
      <c r="N195" s="71"/>
      <c r="O195" s="71"/>
      <c r="P195" s="73"/>
      <c r="Q195" s="71"/>
      <c r="R195" s="71"/>
      <c r="S195" s="71"/>
      <c r="T195" s="71"/>
      <c r="U195" s="71"/>
      <c r="V195" s="71"/>
      <c r="W195" s="71"/>
      <c r="X195" s="71"/>
      <c r="Y195" s="254"/>
    </row>
    <row r="196" spans="1:26" x14ac:dyDescent="0.5">
      <c r="A196" s="71"/>
      <c r="B196" s="71" t="s">
        <v>123</v>
      </c>
      <c r="C196" s="71">
        <v>7505</v>
      </c>
      <c r="D196" s="71">
        <v>33</v>
      </c>
      <c r="E196" s="71">
        <v>444</v>
      </c>
      <c r="F196" s="71"/>
      <c r="G196" s="71">
        <v>3</v>
      </c>
      <c r="H196" s="71">
        <v>3</v>
      </c>
      <c r="I196" s="71">
        <v>89</v>
      </c>
      <c r="J196" s="72"/>
      <c r="K196" s="71"/>
      <c r="L196" s="71"/>
      <c r="M196" s="71"/>
      <c r="N196" s="71"/>
      <c r="O196" s="71"/>
      <c r="P196" s="73"/>
      <c r="Q196" s="71"/>
      <c r="R196" s="71"/>
      <c r="S196" s="71"/>
      <c r="T196" s="71"/>
      <c r="U196" s="71"/>
      <c r="V196" s="71"/>
      <c r="W196" s="71"/>
      <c r="X196" s="71"/>
      <c r="Y196" s="254"/>
    </row>
    <row r="197" spans="1:26" x14ac:dyDescent="0.5">
      <c r="A197" s="90">
        <v>95</v>
      </c>
      <c r="B197" s="90" t="s">
        <v>123</v>
      </c>
      <c r="C197" s="90">
        <v>841</v>
      </c>
      <c r="D197" s="90">
        <v>90</v>
      </c>
      <c r="E197" s="90">
        <v>41</v>
      </c>
      <c r="F197" s="90" t="s">
        <v>309</v>
      </c>
      <c r="G197" s="90">
        <v>6</v>
      </c>
      <c r="H197" s="90">
        <v>0</v>
      </c>
      <c r="I197" s="90">
        <v>25</v>
      </c>
      <c r="J197" s="91"/>
      <c r="K197" s="90"/>
      <c r="L197" s="90"/>
      <c r="M197" s="90"/>
      <c r="N197" s="90"/>
      <c r="O197" s="90">
        <v>95</v>
      </c>
      <c r="P197" s="92" t="s">
        <v>858</v>
      </c>
      <c r="Q197" s="90"/>
      <c r="R197" s="90"/>
      <c r="S197" s="90"/>
      <c r="T197" s="90"/>
      <c r="U197" s="90"/>
      <c r="V197" s="90"/>
      <c r="W197" s="90"/>
      <c r="X197" s="90"/>
      <c r="Y197" s="93" t="s">
        <v>358</v>
      </c>
    </row>
    <row r="198" spans="1:26" x14ac:dyDescent="0.5">
      <c r="A198" s="90"/>
      <c r="B198" s="90" t="s">
        <v>123</v>
      </c>
      <c r="C198" s="90">
        <v>7543</v>
      </c>
      <c r="D198" s="90">
        <v>63</v>
      </c>
      <c r="E198" s="90">
        <v>482</v>
      </c>
      <c r="F198" s="90"/>
      <c r="G198" s="90">
        <v>1</v>
      </c>
      <c r="H198" s="90">
        <v>0</v>
      </c>
      <c r="I198" s="90">
        <v>21</v>
      </c>
      <c r="J198" s="91"/>
      <c r="K198" s="90"/>
      <c r="L198" s="90"/>
      <c r="M198" s="90"/>
      <c r="N198" s="90"/>
      <c r="O198" s="90"/>
      <c r="P198" s="92"/>
      <c r="Q198" s="90"/>
      <c r="R198" s="90"/>
      <c r="S198" s="90"/>
      <c r="T198" s="90"/>
      <c r="U198" s="90"/>
      <c r="V198" s="90"/>
      <c r="W198" s="90"/>
      <c r="X198" s="90"/>
      <c r="Y198" s="93"/>
    </row>
    <row r="199" spans="1:26" x14ac:dyDescent="0.5">
      <c r="A199" s="90">
        <v>96</v>
      </c>
      <c r="B199" s="90" t="s">
        <v>123</v>
      </c>
      <c r="C199" s="90">
        <v>20071</v>
      </c>
      <c r="D199" s="90">
        <v>54</v>
      </c>
      <c r="E199" s="90">
        <v>1832</v>
      </c>
      <c r="F199" s="90" t="s">
        <v>309</v>
      </c>
      <c r="G199" s="90">
        <v>5</v>
      </c>
      <c r="H199" s="90">
        <v>0</v>
      </c>
      <c r="I199" s="90">
        <v>0</v>
      </c>
      <c r="J199" s="91"/>
      <c r="K199" s="90"/>
      <c r="L199" s="90"/>
      <c r="M199" s="90"/>
      <c r="N199" s="90"/>
      <c r="O199" s="90">
        <v>96</v>
      </c>
      <c r="P199" s="92" t="s">
        <v>857</v>
      </c>
      <c r="Q199" s="90" t="s">
        <v>859</v>
      </c>
      <c r="R199" s="90" t="s">
        <v>860</v>
      </c>
      <c r="S199" s="90">
        <f>6*8</f>
        <v>48</v>
      </c>
      <c r="T199" s="90"/>
      <c r="U199" s="90"/>
      <c r="V199" s="90"/>
      <c r="W199" s="90"/>
      <c r="X199" s="90"/>
      <c r="Y199" s="93" t="s">
        <v>365</v>
      </c>
    </row>
    <row r="200" spans="1:26" x14ac:dyDescent="0.5">
      <c r="A200" s="90"/>
      <c r="B200" s="90" t="s">
        <v>123</v>
      </c>
      <c r="C200" s="90">
        <v>7512</v>
      </c>
      <c r="D200" s="90">
        <v>68</v>
      </c>
      <c r="E200" s="90">
        <v>451</v>
      </c>
      <c r="F200" s="90"/>
      <c r="G200" s="90">
        <v>1</v>
      </c>
      <c r="H200" s="90">
        <v>0</v>
      </c>
      <c r="I200" s="90">
        <v>30</v>
      </c>
      <c r="J200" s="91"/>
      <c r="K200" s="90"/>
      <c r="L200" s="90"/>
      <c r="M200" s="90"/>
      <c r="N200" s="90"/>
      <c r="O200" s="90"/>
      <c r="P200" s="92"/>
      <c r="Q200" s="90"/>
      <c r="R200" s="90"/>
      <c r="S200" s="90"/>
      <c r="T200" s="90"/>
      <c r="U200" s="90"/>
      <c r="V200" s="90"/>
      <c r="W200" s="90"/>
      <c r="X200" s="90"/>
      <c r="Y200" s="93"/>
    </row>
    <row r="201" spans="1:26" x14ac:dyDescent="0.5">
      <c r="A201" s="90">
        <v>97</v>
      </c>
      <c r="B201" s="90" t="s">
        <v>128</v>
      </c>
      <c r="C201" s="90">
        <v>842</v>
      </c>
      <c r="D201" s="90">
        <v>91</v>
      </c>
      <c r="E201" s="90">
        <v>42</v>
      </c>
      <c r="F201" s="90" t="s">
        <v>309</v>
      </c>
      <c r="G201" s="90">
        <v>6</v>
      </c>
      <c r="H201" s="90">
        <v>0</v>
      </c>
      <c r="I201" s="90">
        <v>25</v>
      </c>
      <c r="J201" s="91"/>
      <c r="K201" s="90"/>
      <c r="L201" s="90"/>
      <c r="M201" s="90"/>
      <c r="N201" s="90"/>
      <c r="O201" s="90">
        <v>97</v>
      </c>
      <c r="P201" s="92" t="s">
        <v>623</v>
      </c>
      <c r="Q201" s="90"/>
      <c r="R201" s="90"/>
      <c r="S201" s="90"/>
      <c r="T201" s="90"/>
      <c r="U201" s="90"/>
      <c r="V201" s="90"/>
      <c r="W201" s="90"/>
      <c r="X201" s="90"/>
      <c r="Y201" s="93" t="s">
        <v>367</v>
      </c>
      <c r="Z201" s="9" t="s">
        <v>588</v>
      </c>
    </row>
    <row r="202" spans="1:26" x14ac:dyDescent="0.5">
      <c r="A202" s="90">
        <v>98</v>
      </c>
      <c r="B202" s="90" t="s">
        <v>123</v>
      </c>
      <c r="C202" s="90">
        <v>39694</v>
      </c>
      <c r="D202" s="90">
        <v>33</v>
      </c>
      <c r="E202" s="90">
        <v>3298</v>
      </c>
      <c r="F202" s="90" t="s">
        <v>309</v>
      </c>
      <c r="G202" s="90">
        <v>18</v>
      </c>
      <c r="H202" s="90">
        <v>2</v>
      </c>
      <c r="I202" s="90">
        <v>88</v>
      </c>
      <c r="J202" s="91"/>
      <c r="K202" s="90"/>
      <c r="L202" s="90"/>
      <c r="M202" s="90"/>
      <c r="N202" s="90"/>
      <c r="O202" s="90">
        <v>98</v>
      </c>
      <c r="P202" s="92" t="s">
        <v>861</v>
      </c>
      <c r="Q202" s="90"/>
      <c r="R202" s="90"/>
      <c r="S202" s="90"/>
      <c r="T202" s="90"/>
      <c r="U202" s="90"/>
      <c r="V202" s="90"/>
      <c r="W202" s="90"/>
      <c r="X202" s="90"/>
      <c r="Y202" s="93" t="s">
        <v>369</v>
      </c>
    </row>
    <row r="203" spans="1:26" x14ac:dyDescent="0.5">
      <c r="A203" s="90"/>
      <c r="B203" s="90" t="s">
        <v>123</v>
      </c>
      <c r="C203" s="90">
        <v>25116</v>
      </c>
      <c r="D203" s="90">
        <v>102</v>
      </c>
      <c r="E203" s="90">
        <v>748</v>
      </c>
      <c r="F203" s="90"/>
      <c r="G203" s="90">
        <v>1</v>
      </c>
      <c r="H203" s="90">
        <v>0</v>
      </c>
      <c r="I203" s="90">
        <v>99</v>
      </c>
      <c r="J203" s="91"/>
      <c r="K203" s="90"/>
      <c r="L203" s="90"/>
      <c r="M203" s="90"/>
      <c r="N203" s="90"/>
      <c r="O203" s="90"/>
      <c r="P203" s="92"/>
      <c r="Q203" s="90"/>
      <c r="R203" s="90"/>
      <c r="S203" s="90"/>
      <c r="T203" s="90"/>
      <c r="U203" s="90"/>
      <c r="V203" s="90"/>
      <c r="W203" s="90"/>
      <c r="X203" s="90"/>
      <c r="Y203" s="93"/>
    </row>
    <row r="204" spans="1:26" x14ac:dyDescent="0.5">
      <c r="A204" s="90"/>
      <c r="B204" s="90" t="s">
        <v>123</v>
      </c>
      <c r="C204" s="90">
        <v>42100</v>
      </c>
      <c r="D204" s="90">
        <v>285</v>
      </c>
      <c r="E204" s="90">
        <v>3813</v>
      </c>
      <c r="F204" s="90"/>
      <c r="G204" s="90">
        <v>9</v>
      </c>
      <c r="H204" s="90">
        <v>3</v>
      </c>
      <c r="I204" s="90">
        <v>19</v>
      </c>
      <c r="J204" s="91"/>
      <c r="K204" s="90"/>
      <c r="L204" s="90"/>
      <c r="M204" s="90"/>
      <c r="N204" s="90"/>
      <c r="O204" s="90"/>
      <c r="P204" s="92"/>
      <c r="Q204" s="90"/>
      <c r="R204" s="90"/>
      <c r="S204" s="90"/>
      <c r="T204" s="90"/>
      <c r="U204" s="90"/>
      <c r="V204" s="90"/>
      <c r="W204" s="90"/>
      <c r="X204" s="90"/>
      <c r="Y204" s="93"/>
    </row>
    <row r="205" spans="1:26" x14ac:dyDescent="0.5">
      <c r="A205" s="90"/>
      <c r="B205" s="90" t="s">
        <v>128</v>
      </c>
      <c r="C205" s="90">
        <v>2281</v>
      </c>
      <c r="D205" s="90">
        <v>12</v>
      </c>
      <c r="E205" s="90">
        <v>31</v>
      </c>
      <c r="F205" s="90"/>
      <c r="G205" s="90">
        <v>2</v>
      </c>
      <c r="H205" s="90">
        <v>2</v>
      </c>
      <c r="I205" s="90">
        <v>20</v>
      </c>
      <c r="J205" s="91"/>
      <c r="K205" s="90"/>
      <c r="L205" s="90"/>
      <c r="M205" s="90"/>
      <c r="N205" s="90"/>
      <c r="O205" s="90"/>
      <c r="P205" s="92"/>
      <c r="Q205" s="90"/>
      <c r="R205" s="90"/>
      <c r="S205" s="90"/>
      <c r="T205" s="90"/>
      <c r="U205" s="90"/>
      <c r="V205" s="90"/>
      <c r="W205" s="90"/>
      <c r="X205" s="90"/>
      <c r="Y205" s="93"/>
    </row>
    <row r="206" spans="1:26" x14ac:dyDescent="0.5">
      <c r="A206" s="90"/>
      <c r="B206" s="90" t="s">
        <v>123</v>
      </c>
      <c r="C206" s="90">
        <v>7528</v>
      </c>
      <c r="D206" s="90">
        <v>22</v>
      </c>
      <c r="E206" s="90">
        <v>467</v>
      </c>
      <c r="F206" s="90"/>
      <c r="G206" s="90">
        <v>1</v>
      </c>
      <c r="H206" s="90">
        <v>2</v>
      </c>
      <c r="I206" s="90">
        <v>21</v>
      </c>
      <c r="J206" s="91"/>
      <c r="K206" s="90"/>
      <c r="L206" s="90"/>
      <c r="M206" s="90"/>
      <c r="N206" s="90"/>
      <c r="O206" s="90"/>
      <c r="P206" s="92"/>
      <c r="Q206" s="90"/>
      <c r="R206" s="90"/>
      <c r="S206" s="90"/>
      <c r="T206" s="90"/>
      <c r="U206" s="90"/>
      <c r="V206" s="90"/>
      <c r="W206" s="90"/>
      <c r="X206" s="90"/>
      <c r="Y206" s="93"/>
    </row>
    <row r="207" spans="1:26" x14ac:dyDescent="0.5">
      <c r="A207" s="90"/>
      <c r="B207" s="90" t="s">
        <v>128</v>
      </c>
      <c r="C207" s="90">
        <v>2282</v>
      </c>
      <c r="D207" s="90">
        <v>13</v>
      </c>
      <c r="E207" s="90">
        <v>32</v>
      </c>
      <c r="F207" s="90"/>
      <c r="G207" s="90">
        <v>3</v>
      </c>
      <c r="H207" s="90">
        <v>3</v>
      </c>
      <c r="I207" s="90">
        <v>10</v>
      </c>
      <c r="J207" s="91"/>
      <c r="K207" s="90"/>
      <c r="L207" s="90"/>
      <c r="M207" s="90"/>
      <c r="N207" s="90"/>
      <c r="O207" s="90"/>
      <c r="P207" s="92"/>
      <c r="Q207" s="90"/>
      <c r="R207" s="90"/>
      <c r="S207" s="90"/>
      <c r="T207" s="90"/>
      <c r="U207" s="90"/>
      <c r="V207" s="90"/>
      <c r="W207" s="90"/>
      <c r="X207" s="90"/>
      <c r="Y207" s="93"/>
    </row>
    <row r="208" spans="1:26" x14ac:dyDescent="0.5">
      <c r="A208" s="90">
        <v>99</v>
      </c>
      <c r="B208" s="90" t="s">
        <v>123</v>
      </c>
      <c r="C208" s="90">
        <v>30186</v>
      </c>
      <c r="D208" s="90">
        <v>109</v>
      </c>
      <c r="E208" s="90">
        <v>1085</v>
      </c>
      <c r="F208" s="90" t="s">
        <v>309</v>
      </c>
      <c r="G208" s="90">
        <v>9</v>
      </c>
      <c r="H208" s="90">
        <v>1</v>
      </c>
      <c r="I208" s="90">
        <v>45</v>
      </c>
      <c r="J208" s="91"/>
      <c r="K208" s="90"/>
      <c r="L208" s="90"/>
      <c r="M208" s="90"/>
      <c r="N208" s="90"/>
      <c r="O208" s="90">
        <v>99</v>
      </c>
      <c r="P208" s="92" t="s">
        <v>862</v>
      </c>
      <c r="Q208" s="90"/>
      <c r="R208" s="90"/>
      <c r="S208" s="90"/>
      <c r="T208" s="90"/>
      <c r="U208" s="90"/>
      <c r="V208" s="90"/>
      <c r="W208" s="90"/>
      <c r="X208" s="90"/>
      <c r="Y208" s="93" t="s">
        <v>371</v>
      </c>
    </row>
    <row r="209" spans="1:26" x14ac:dyDescent="0.5">
      <c r="A209" s="90"/>
      <c r="B209" s="90" t="s">
        <v>128</v>
      </c>
      <c r="C209" s="90">
        <v>773</v>
      </c>
      <c r="D209" s="90">
        <v>183</v>
      </c>
      <c r="E209" s="90">
        <v>23</v>
      </c>
      <c r="F209" s="90"/>
      <c r="G209" s="90">
        <v>0</v>
      </c>
      <c r="H209" s="90">
        <v>3</v>
      </c>
      <c r="I209" s="90">
        <v>38</v>
      </c>
      <c r="J209" s="91"/>
      <c r="K209" s="90"/>
      <c r="L209" s="90"/>
      <c r="M209" s="90"/>
      <c r="N209" s="90"/>
      <c r="O209" s="90"/>
      <c r="P209" s="92"/>
      <c r="Q209" s="90"/>
      <c r="R209" s="90"/>
      <c r="S209" s="90"/>
      <c r="T209" s="90"/>
      <c r="U209" s="90"/>
      <c r="V209" s="90"/>
      <c r="W209" s="90"/>
      <c r="X209" s="90"/>
      <c r="Y209" s="93"/>
    </row>
    <row r="210" spans="1:26" x14ac:dyDescent="0.5">
      <c r="A210" s="90"/>
      <c r="B210" s="90" t="s">
        <v>128</v>
      </c>
      <c r="C210" s="90">
        <v>2464</v>
      </c>
      <c r="D210" s="90">
        <v>66</v>
      </c>
      <c r="E210" s="90">
        <v>14</v>
      </c>
      <c r="F210" s="90"/>
      <c r="G210" s="90">
        <v>17</v>
      </c>
      <c r="H210" s="90">
        <v>0</v>
      </c>
      <c r="I210" s="90">
        <v>30</v>
      </c>
      <c r="J210" s="91"/>
      <c r="K210" s="90"/>
      <c r="L210" s="90"/>
      <c r="M210" s="90"/>
      <c r="N210" s="90"/>
      <c r="O210" s="90"/>
      <c r="P210" s="92"/>
      <c r="Q210" s="90"/>
      <c r="R210" s="90"/>
      <c r="S210" s="90"/>
      <c r="T210" s="90"/>
      <c r="U210" s="90"/>
      <c r="V210" s="90"/>
      <c r="W210" s="90"/>
      <c r="X210" s="90"/>
      <c r="Y210" s="93"/>
    </row>
    <row r="211" spans="1:26" x14ac:dyDescent="0.5">
      <c r="A211" s="90"/>
      <c r="B211" s="90" t="s">
        <v>123</v>
      </c>
      <c r="C211" s="90">
        <v>39676</v>
      </c>
      <c r="D211" s="90">
        <v>275</v>
      </c>
      <c r="E211" s="90">
        <v>3280</v>
      </c>
      <c r="F211" s="90"/>
      <c r="G211" s="90">
        <v>25</v>
      </c>
      <c r="H211" s="90">
        <v>0</v>
      </c>
      <c r="I211" s="90">
        <v>63</v>
      </c>
      <c r="J211" s="91"/>
      <c r="K211" s="90"/>
      <c r="L211" s="90"/>
      <c r="M211" s="90"/>
      <c r="N211" s="90"/>
      <c r="O211" s="90"/>
      <c r="P211" s="92"/>
      <c r="Q211" s="90"/>
      <c r="R211" s="90"/>
      <c r="S211" s="90"/>
      <c r="T211" s="90"/>
      <c r="U211" s="90"/>
      <c r="V211" s="90"/>
      <c r="W211" s="90"/>
      <c r="X211" s="90"/>
      <c r="Y211" s="93"/>
    </row>
    <row r="212" spans="1:26" x14ac:dyDescent="0.5">
      <c r="A212" s="90">
        <v>100</v>
      </c>
      <c r="B212" s="90" t="s">
        <v>123</v>
      </c>
      <c r="C212" s="90">
        <v>32433</v>
      </c>
      <c r="D212" s="90">
        <v>32</v>
      </c>
      <c r="E212" s="90">
        <v>1165</v>
      </c>
      <c r="F212" s="90" t="s">
        <v>309</v>
      </c>
      <c r="G212" s="90">
        <v>39</v>
      </c>
      <c r="H212" s="90">
        <v>3</v>
      </c>
      <c r="I212" s="90">
        <v>23</v>
      </c>
      <c r="J212" s="91"/>
      <c r="K212" s="90"/>
      <c r="L212" s="90"/>
      <c r="M212" s="90"/>
      <c r="N212" s="90"/>
      <c r="O212" s="90">
        <v>100</v>
      </c>
      <c r="P212" s="92" t="s">
        <v>863</v>
      </c>
      <c r="Q212" s="90"/>
      <c r="R212" s="90"/>
      <c r="S212" s="90"/>
      <c r="T212" s="90"/>
      <c r="U212" s="90"/>
      <c r="V212" s="90"/>
      <c r="W212" s="90"/>
      <c r="X212" s="90"/>
      <c r="Y212" s="93" t="s">
        <v>376</v>
      </c>
    </row>
    <row r="213" spans="1:26" x14ac:dyDescent="0.5">
      <c r="A213" s="90"/>
      <c r="B213" s="90" t="s">
        <v>128</v>
      </c>
      <c r="C213" s="90">
        <v>2218</v>
      </c>
      <c r="D213" s="90">
        <v>64</v>
      </c>
      <c r="E213" s="90">
        <v>19</v>
      </c>
      <c r="F213" s="90"/>
      <c r="G213" s="90">
        <v>13</v>
      </c>
      <c r="H213" s="90">
        <v>0</v>
      </c>
      <c r="I213" s="90">
        <v>40</v>
      </c>
      <c r="J213" s="91"/>
      <c r="K213" s="90"/>
      <c r="L213" s="90"/>
      <c r="M213" s="90"/>
      <c r="N213" s="90"/>
      <c r="O213" s="90"/>
      <c r="P213" s="92"/>
      <c r="Q213" s="90"/>
      <c r="R213" s="90"/>
      <c r="S213" s="90"/>
      <c r="T213" s="90"/>
      <c r="U213" s="90"/>
      <c r="V213" s="90"/>
      <c r="W213" s="90"/>
      <c r="X213" s="90"/>
      <c r="Y213" s="93"/>
    </row>
    <row r="214" spans="1:26" x14ac:dyDescent="0.5">
      <c r="A214" s="90"/>
      <c r="B214" s="90" t="s">
        <v>128</v>
      </c>
      <c r="C214" s="90">
        <v>2223</v>
      </c>
      <c r="D214" s="90">
        <v>68</v>
      </c>
      <c r="E214" s="90">
        <v>23</v>
      </c>
      <c r="F214" s="90"/>
      <c r="G214" s="90">
        <v>30</v>
      </c>
      <c r="H214" s="90">
        <v>3</v>
      </c>
      <c r="I214" s="90">
        <v>30</v>
      </c>
      <c r="J214" s="91"/>
      <c r="K214" s="90"/>
      <c r="L214" s="90"/>
      <c r="M214" s="90"/>
      <c r="N214" s="90"/>
      <c r="O214" s="90"/>
      <c r="P214" s="92"/>
      <c r="Q214" s="90"/>
      <c r="R214" s="90"/>
      <c r="S214" s="90"/>
      <c r="T214" s="90"/>
      <c r="U214" s="90"/>
      <c r="V214" s="90"/>
      <c r="W214" s="90"/>
      <c r="X214" s="90"/>
      <c r="Y214" s="93"/>
    </row>
    <row r="215" spans="1:26" x14ac:dyDescent="0.5">
      <c r="A215" s="90"/>
      <c r="B215" s="90" t="s">
        <v>128</v>
      </c>
      <c r="C215" s="90">
        <v>2222</v>
      </c>
      <c r="D215" s="90">
        <v>67</v>
      </c>
      <c r="E215" s="90">
        <v>22</v>
      </c>
      <c r="F215" s="90"/>
      <c r="G215" s="90">
        <v>6</v>
      </c>
      <c r="H215" s="90">
        <v>3</v>
      </c>
      <c r="I215" s="90">
        <v>60</v>
      </c>
      <c r="J215" s="91"/>
      <c r="K215" s="90"/>
      <c r="L215" s="90"/>
      <c r="M215" s="90"/>
      <c r="N215" s="90"/>
      <c r="O215" s="90"/>
      <c r="P215" s="92"/>
      <c r="Q215" s="90"/>
      <c r="R215" s="90"/>
      <c r="S215" s="90"/>
      <c r="T215" s="90"/>
      <c r="U215" s="90"/>
      <c r="V215" s="90"/>
      <c r="W215" s="90"/>
      <c r="X215" s="90"/>
      <c r="Y215" s="93"/>
    </row>
    <row r="216" spans="1:26" x14ac:dyDescent="0.5">
      <c r="A216" s="90">
        <v>101</v>
      </c>
      <c r="B216" s="90" t="s">
        <v>128</v>
      </c>
      <c r="C216" s="90">
        <v>2218</v>
      </c>
      <c r="D216" s="90">
        <v>63</v>
      </c>
      <c r="E216" s="90">
        <v>18</v>
      </c>
      <c r="F216" s="90" t="s">
        <v>309</v>
      </c>
      <c r="G216" s="90">
        <v>14</v>
      </c>
      <c r="H216" s="90">
        <v>1</v>
      </c>
      <c r="I216" s="90">
        <v>10</v>
      </c>
      <c r="J216" s="91"/>
      <c r="K216" s="90"/>
      <c r="L216" s="90"/>
      <c r="M216" s="90"/>
      <c r="N216" s="90"/>
      <c r="O216" s="90">
        <v>101</v>
      </c>
      <c r="P216" s="92" t="s">
        <v>864</v>
      </c>
      <c r="Q216" s="90"/>
      <c r="R216" s="90"/>
      <c r="S216" s="90"/>
      <c r="T216" s="90"/>
      <c r="U216" s="90"/>
      <c r="V216" s="90"/>
      <c r="W216" s="90"/>
      <c r="X216" s="90"/>
      <c r="Y216" s="93" t="s">
        <v>378</v>
      </c>
    </row>
    <row r="217" spans="1:26" x14ac:dyDescent="0.5">
      <c r="A217" s="90">
        <v>102</v>
      </c>
      <c r="B217" s="90" t="s">
        <v>123</v>
      </c>
      <c r="C217" s="90">
        <v>19219</v>
      </c>
      <c r="D217" s="90">
        <v>21</v>
      </c>
      <c r="E217" s="90">
        <v>1718</v>
      </c>
      <c r="F217" s="90" t="s">
        <v>309</v>
      </c>
      <c r="G217" s="90">
        <v>14</v>
      </c>
      <c r="H217" s="90">
        <v>0</v>
      </c>
      <c r="I217" s="90">
        <v>10</v>
      </c>
      <c r="J217" s="91"/>
      <c r="K217" s="90"/>
      <c r="L217" s="90"/>
      <c r="M217" s="90"/>
      <c r="N217" s="90"/>
      <c r="O217" s="90">
        <v>102</v>
      </c>
      <c r="P217" s="92" t="s">
        <v>863</v>
      </c>
      <c r="Q217" s="90"/>
      <c r="R217" s="90"/>
      <c r="S217" s="90"/>
      <c r="T217" s="90"/>
      <c r="U217" s="90"/>
      <c r="V217" s="90"/>
      <c r="W217" s="90"/>
      <c r="X217" s="90"/>
      <c r="Y217" s="93" t="s">
        <v>379</v>
      </c>
    </row>
    <row r="218" spans="1:26" x14ac:dyDescent="0.5">
      <c r="A218" s="90">
        <v>103</v>
      </c>
      <c r="B218" s="90" t="s">
        <v>128</v>
      </c>
      <c r="C218" s="90">
        <v>1485</v>
      </c>
      <c r="D218" s="90">
        <v>42</v>
      </c>
      <c r="E218" s="90">
        <v>35</v>
      </c>
      <c r="F218" s="90" t="s">
        <v>309</v>
      </c>
      <c r="G218" s="90">
        <v>28</v>
      </c>
      <c r="H218" s="90">
        <v>3</v>
      </c>
      <c r="I218" s="90">
        <v>60</v>
      </c>
      <c r="J218" s="91"/>
      <c r="K218" s="90"/>
      <c r="L218" s="90"/>
      <c r="M218" s="90"/>
      <c r="N218" s="90"/>
      <c r="O218" s="90">
        <v>103</v>
      </c>
      <c r="P218" s="92" t="s">
        <v>865</v>
      </c>
      <c r="Q218" s="90"/>
      <c r="R218" s="90"/>
      <c r="S218" s="90"/>
      <c r="T218" s="90"/>
      <c r="U218" s="90"/>
      <c r="V218" s="90"/>
      <c r="W218" s="90"/>
      <c r="X218" s="90"/>
      <c r="Y218" s="93" t="s">
        <v>866</v>
      </c>
    </row>
    <row r="219" spans="1:26" x14ac:dyDescent="0.5">
      <c r="A219" s="90"/>
      <c r="B219" s="90" t="s">
        <v>128</v>
      </c>
      <c r="C219" s="90">
        <v>972</v>
      </c>
      <c r="D219" s="90">
        <v>39</v>
      </c>
      <c r="E219" s="90">
        <v>32</v>
      </c>
      <c r="F219" s="90"/>
      <c r="G219" s="90">
        <v>9</v>
      </c>
      <c r="H219" s="90">
        <v>3</v>
      </c>
      <c r="I219" s="90">
        <v>3</v>
      </c>
      <c r="J219" s="91"/>
      <c r="K219" s="90"/>
      <c r="L219" s="90"/>
      <c r="M219" s="90"/>
      <c r="N219" s="90"/>
      <c r="O219" s="90"/>
      <c r="P219" s="92"/>
      <c r="Q219" s="90"/>
      <c r="R219" s="90"/>
      <c r="S219" s="90"/>
      <c r="T219" s="90"/>
      <c r="U219" s="90"/>
      <c r="V219" s="90"/>
      <c r="W219" s="90"/>
      <c r="X219" s="90"/>
      <c r="Y219" s="93"/>
    </row>
    <row r="220" spans="1:26" x14ac:dyDescent="0.5">
      <c r="A220" s="90">
        <v>104</v>
      </c>
      <c r="B220" s="90" t="s">
        <v>128</v>
      </c>
      <c r="C220" s="90">
        <v>982</v>
      </c>
      <c r="D220" s="90">
        <v>114</v>
      </c>
      <c r="E220" s="90">
        <v>32</v>
      </c>
      <c r="F220" s="90" t="s">
        <v>309</v>
      </c>
      <c r="G220" s="90">
        <v>22</v>
      </c>
      <c r="H220" s="90">
        <v>1</v>
      </c>
      <c r="I220" s="90">
        <v>80</v>
      </c>
      <c r="J220" s="91"/>
      <c r="K220" s="90"/>
      <c r="L220" s="90"/>
      <c r="M220" s="90"/>
      <c r="N220" s="90"/>
      <c r="O220" s="90">
        <v>104</v>
      </c>
      <c r="P220" s="92" t="s">
        <v>867</v>
      </c>
      <c r="Q220" s="90"/>
      <c r="R220" s="90"/>
      <c r="S220" s="90"/>
      <c r="T220" s="90"/>
      <c r="U220" s="90"/>
      <c r="V220" s="90"/>
      <c r="W220" s="90"/>
      <c r="X220" s="90"/>
      <c r="Y220" s="93" t="s">
        <v>385</v>
      </c>
      <c r="Z220" s="9" t="s">
        <v>1157</v>
      </c>
    </row>
    <row r="221" spans="1:26" x14ac:dyDescent="0.5">
      <c r="A221" s="90">
        <v>105</v>
      </c>
      <c r="B221" s="90" t="s">
        <v>128</v>
      </c>
      <c r="C221" s="90">
        <v>799</v>
      </c>
      <c r="D221" s="90">
        <v>84</v>
      </c>
      <c r="E221" s="90">
        <v>49</v>
      </c>
      <c r="F221" s="90" t="s">
        <v>309</v>
      </c>
      <c r="G221" s="90">
        <v>5</v>
      </c>
      <c r="H221" s="90">
        <v>1</v>
      </c>
      <c r="I221" s="90">
        <v>47</v>
      </c>
      <c r="J221" s="91"/>
      <c r="K221" s="90"/>
      <c r="L221" s="90"/>
      <c r="M221" s="90"/>
      <c r="N221" s="90"/>
      <c r="O221" s="90">
        <v>105</v>
      </c>
      <c r="P221" s="92" t="s">
        <v>868</v>
      </c>
      <c r="Q221" s="90"/>
      <c r="R221" s="90"/>
      <c r="S221" s="90"/>
      <c r="T221" s="90"/>
      <c r="U221" s="90"/>
      <c r="V221" s="90"/>
      <c r="W221" s="90"/>
      <c r="X221" s="90"/>
      <c r="Y221" s="93" t="s">
        <v>386</v>
      </c>
    </row>
    <row r="222" spans="1:26" x14ac:dyDescent="0.5">
      <c r="A222" s="90"/>
      <c r="B222" s="90" t="s">
        <v>128</v>
      </c>
      <c r="C222" s="90">
        <v>768</v>
      </c>
      <c r="D222" s="90">
        <v>104</v>
      </c>
      <c r="E222" s="90">
        <v>18</v>
      </c>
      <c r="F222" s="90"/>
      <c r="G222" s="90">
        <v>5</v>
      </c>
      <c r="H222" s="90">
        <v>1</v>
      </c>
      <c r="I222" s="90">
        <v>50</v>
      </c>
      <c r="J222" s="91"/>
      <c r="K222" s="90"/>
      <c r="L222" s="90"/>
      <c r="M222" s="90"/>
      <c r="N222" s="90"/>
      <c r="O222" s="90"/>
      <c r="P222" s="92"/>
      <c r="Q222" s="90"/>
      <c r="R222" s="90"/>
      <c r="S222" s="90"/>
      <c r="T222" s="90"/>
      <c r="U222" s="90"/>
      <c r="V222" s="90"/>
      <c r="W222" s="90"/>
      <c r="X222" s="90"/>
      <c r="Y222" s="93"/>
    </row>
    <row r="223" spans="1:26" x14ac:dyDescent="0.5">
      <c r="A223" s="90">
        <v>106</v>
      </c>
      <c r="B223" s="90" t="s">
        <v>128</v>
      </c>
      <c r="C223" s="90">
        <v>2465</v>
      </c>
      <c r="D223" s="90">
        <v>67</v>
      </c>
      <c r="E223" s="90">
        <v>15</v>
      </c>
      <c r="F223" s="90" t="s">
        <v>309</v>
      </c>
      <c r="G223" s="90">
        <v>10</v>
      </c>
      <c r="H223" s="90">
        <v>1</v>
      </c>
      <c r="I223" s="90">
        <v>20</v>
      </c>
      <c r="J223" s="91"/>
      <c r="K223" s="90"/>
      <c r="L223" s="90"/>
      <c r="M223" s="90"/>
      <c r="N223" s="90"/>
      <c r="O223" s="90">
        <v>106</v>
      </c>
      <c r="P223" s="92" t="s">
        <v>868</v>
      </c>
      <c r="Q223" s="90"/>
      <c r="R223" s="90"/>
      <c r="S223" s="90"/>
      <c r="T223" s="90"/>
      <c r="U223" s="90"/>
      <c r="V223" s="90"/>
      <c r="W223" s="90"/>
      <c r="X223" s="90"/>
      <c r="Y223" s="93" t="s">
        <v>388</v>
      </c>
    </row>
    <row r="224" spans="1:26" x14ac:dyDescent="0.5">
      <c r="A224" s="90"/>
      <c r="B224" s="90" t="s">
        <v>128</v>
      </c>
      <c r="C224" s="90"/>
      <c r="D224" s="90"/>
      <c r="E224" s="90"/>
      <c r="F224" s="90" t="s">
        <v>309</v>
      </c>
      <c r="G224" s="90">
        <v>8</v>
      </c>
      <c r="H224" s="90">
        <v>0</v>
      </c>
      <c r="I224" s="90">
        <v>84</v>
      </c>
      <c r="J224" s="91"/>
      <c r="K224" s="90"/>
      <c r="L224" s="90"/>
      <c r="M224" s="90"/>
      <c r="N224" s="90"/>
      <c r="O224" s="90"/>
      <c r="P224" s="92"/>
      <c r="Q224" s="90"/>
      <c r="R224" s="90"/>
      <c r="S224" s="90"/>
      <c r="T224" s="90"/>
      <c r="U224" s="90"/>
      <c r="V224" s="90"/>
      <c r="W224" s="90"/>
      <c r="X224" s="90"/>
      <c r="Y224" s="93"/>
    </row>
    <row r="225" spans="1:26" x14ac:dyDescent="0.5">
      <c r="A225" s="23"/>
      <c r="B225" s="23" t="s">
        <v>123</v>
      </c>
      <c r="C225" s="23">
        <v>7521</v>
      </c>
      <c r="D225" s="23">
        <v>83</v>
      </c>
      <c r="E225" s="23">
        <v>460</v>
      </c>
      <c r="F225" s="23" t="s">
        <v>309</v>
      </c>
      <c r="G225" s="23">
        <v>2</v>
      </c>
      <c r="H225" s="23">
        <v>1</v>
      </c>
      <c r="I225" s="23">
        <v>21</v>
      </c>
      <c r="J225" s="24"/>
      <c r="K225" s="23"/>
      <c r="L225" s="23"/>
      <c r="M225" s="23"/>
      <c r="N225" s="23"/>
      <c r="O225" s="23"/>
      <c r="P225" s="26"/>
      <c r="Q225" s="23"/>
      <c r="R225" s="23"/>
      <c r="S225" s="23"/>
      <c r="T225" s="23"/>
      <c r="U225" s="23"/>
      <c r="V225" s="23"/>
      <c r="W225" s="23"/>
      <c r="X225" s="23"/>
      <c r="Y225" s="25"/>
    </row>
    <row r="226" spans="1:26" x14ac:dyDescent="0.5">
      <c r="A226" s="23">
        <v>107</v>
      </c>
      <c r="B226" s="23" t="s">
        <v>123</v>
      </c>
      <c r="C226" s="23">
        <v>14051</v>
      </c>
      <c r="D226" s="23">
        <v>106</v>
      </c>
      <c r="E226" s="23">
        <v>1528</v>
      </c>
      <c r="F226" s="23" t="s">
        <v>309</v>
      </c>
      <c r="G226" s="23">
        <v>55</v>
      </c>
      <c r="H226" s="23">
        <v>1</v>
      </c>
      <c r="I226" s="23">
        <v>20</v>
      </c>
      <c r="J226" s="24"/>
      <c r="K226" s="23"/>
      <c r="L226" s="23"/>
      <c r="M226" s="23"/>
      <c r="N226" s="23"/>
      <c r="O226" s="23">
        <v>107</v>
      </c>
      <c r="P226" s="26" t="s">
        <v>588</v>
      </c>
      <c r="Q226" s="23"/>
      <c r="R226" s="23"/>
      <c r="S226" s="23"/>
      <c r="T226" s="23"/>
      <c r="U226" s="23" t="s">
        <v>1174</v>
      </c>
      <c r="V226" s="23"/>
      <c r="W226" s="23"/>
      <c r="X226" s="23"/>
      <c r="Y226" s="25" t="s">
        <v>389</v>
      </c>
    </row>
    <row r="227" spans="1:26" x14ac:dyDescent="0.5">
      <c r="A227" s="86">
        <v>108</v>
      </c>
      <c r="B227" s="86" t="s">
        <v>128</v>
      </c>
      <c r="C227" s="86">
        <v>798</v>
      </c>
      <c r="D227" s="86">
        <v>93</v>
      </c>
      <c r="E227" s="86">
        <v>48</v>
      </c>
      <c r="F227" s="86" t="s">
        <v>309</v>
      </c>
      <c r="G227" s="86">
        <v>5</v>
      </c>
      <c r="H227" s="86">
        <v>2</v>
      </c>
      <c r="I227" s="86">
        <v>57</v>
      </c>
      <c r="J227" s="100"/>
      <c r="K227" s="86"/>
      <c r="L227" s="86"/>
      <c r="M227" s="86"/>
      <c r="N227" s="86"/>
      <c r="O227" s="86">
        <v>108</v>
      </c>
      <c r="P227" s="89" t="s">
        <v>869</v>
      </c>
      <c r="Q227" s="86"/>
      <c r="R227" s="86"/>
      <c r="S227" s="86"/>
      <c r="T227" s="86"/>
      <c r="U227" s="86"/>
      <c r="V227" s="86"/>
      <c r="W227" s="86"/>
      <c r="X227" s="86"/>
      <c r="Y227" s="87" t="s">
        <v>484</v>
      </c>
      <c r="Z227" s="9" t="s">
        <v>1270</v>
      </c>
    </row>
    <row r="228" spans="1:26" x14ac:dyDescent="0.5">
      <c r="A228" s="86">
        <v>108.1</v>
      </c>
      <c r="B228" s="86" t="s">
        <v>123</v>
      </c>
      <c r="C228" s="86">
        <v>50386</v>
      </c>
      <c r="D228" s="86">
        <v>192</v>
      </c>
      <c r="E228" s="86">
        <v>5093</v>
      </c>
      <c r="F228" s="86" t="s">
        <v>309</v>
      </c>
      <c r="G228" s="86">
        <v>10</v>
      </c>
      <c r="H228" s="86">
        <v>3</v>
      </c>
      <c r="I228" s="86">
        <v>46</v>
      </c>
      <c r="J228" s="100"/>
      <c r="K228" s="86"/>
      <c r="L228" s="86"/>
      <c r="M228" s="86"/>
      <c r="N228" s="86"/>
      <c r="O228" s="86">
        <v>108</v>
      </c>
      <c r="P228" s="89" t="s">
        <v>869</v>
      </c>
      <c r="Q228" s="86"/>
      <c r="R228" s="86"/>
      <c r="S228" s="86"/>
      <c r="T228" s="86"/>
      <c r="U228" s="86"/>
      <c r="V228" s="86"/>
      <c r="W228" s="86"/>
      <c r="X228" s="86"/>
      <c r="Y228" s="87" t="s">
        <v>485</v>
      </c>
      <c r="Z228" s="9" t="s">
        <v>1271</v>
      </c>
    </row>
    <row r="229" spans="1:26" x14ac:dyDescent="0.5">
      <c r="A229" s="86">
        <v>108</v>
      </c>
      <c r="B229" s="86" t="s">
        <v>123</v>
      </c>
      <c r="C229" s="86">
        <v>40592</v>
      </c>
      <c r="D229" s="86">
        <v>102</v>
      </c>
      <c r="E229" s="86">
        <v>3688</v>
      </c>
      <c r="F229" s="86" t="s">
        <v>309</v>
      </c>
      <c r="G229" s="86">
        <v>8</v>
      </c>
      <c r="H229" s="86">
        <v>1</v>
      </c>
      <c r="I229" s="86">
        <v>79</v>
      </c>
      <c r="J229" s="100"/>
      <c r="K229" s="86"/>
      <c r="L229" s="86"/>
      <c r="M229" s="86"/>
      <c r="N229" s="86"/>
      <c r="O229" s="86">
        <v>108</v>
      </c>
      <c r="P229" s="89" t="s">
        <v>1272</v>
      </c>
      <c r="Q229" s="86"/>
      <c r="R229" s="86"/>
      <c r="S229" s="86"/>
      <c r="T229" s="86"/>
      <c r="U229" s="86"/>
      <c r="V229" s="86"/>
      <c r="W229" s="86"/>
      <c r="X229" s="86"/>
      <c r="Y229" s="87" t="s">
        <v>482</v>
      </c>
      <c r="Z229" s="9" t="s">
        <v>1273</v>
      </c>
    </row>
    <row r="230" spans="1:26" x14ac:dyDescent="0.5">
      <c r="A230" s="23">
        <v>109</v>
      </c>
      <c r="B230" s="23" t="s">
        <v>123</v>
      </c>
      <c r="C230" s="23">
        <v>7592</v>
      </c>
      <c r="D230" s="23">
        <v>18</v>
      </c>
      <c r="E230" s="23">
        <v>406</v>
      </c>
      <c r="F230" s="23" t="s">
        <v>309</v>
      </c>
      <c r="G230" s="23">
        <v>6</v>
      </c>
      <c r="H230" s="23">
        <v>2</v>
      </c>
      <c r="I230" s="23">
        <v>12</v>
      </c>
      <c r="J230" s="24"/>
      <c r="K230" s="23"/>
      <c r="L230" s="23"/>
      <c r="M230" s="23"/>
      <c r="N230" s="23"/>
      <c r="O230" s="23">
        <v>109</v>
      </c>
      <c r="P230" s="26" t="s">
        <v>870</v>
      </c>
      <c r="Q230" s="23"/>
      <c r="R230" s="23"/>
      <c r="S230" s="23"/>
      <c r="T230" s="23"/>
      <c r="U230" s="23"/>
      <c r="V230" s="23"/>
      <c r="W230" s="23"/>
      <c r="X230" s="23"/>
      <c r="Y230" s="25" t="s">
        <v>495</v>
      </c>
    </row>
    <row r="231" spans="1:26" x14ac:dyDescent="0.5">
      <c r="A231" s="86">
        <v>110</v>
      </c>
      <c r="B231" s="86" t="s">
        <v>123</v>
      </c>
      <c r="C231" s="86">
        <v>42520</v>
      </c>
      <c r="D231" s="86">
        <v>47</v>
      </c>
      <c r="E231" s="86">
        <v>3869</v>
      </c>
      <c r="F231" s="86" t="s">
        <v>309</v>
      </c>
      <c r="G231" s="86">
        <v>2</v>
      </c>
      <c r="H231" s="86">
        <v>0</v>
      </c>
      <c r="I231" s="86">
        <v>41</v>
      </c>
      <c r="J231" s="100"/>
      <c r="K231" s="86"/>
      <c r="L231" s="86"/>
      <c r="M231" s="86"/>
      <c r="N231" s="86"/>
      <c r="O231" s="86">
        <v>110</v>
      </c>
      <c r="P231" s="89" t="s">
        <v>871</v>
      </c>
      <c r="Q231" s="86">
        <v>100</v>
      </c>
      <c r="R231" s="86" t="s">
        <v>1154</v>
      </c>
      <c r="S231" s="86">
        <v>800</v>
      </c>
      <c r="T231" s="86"/>
      <c r="U231" s="86">
        <v>800</v>
      </c>
      <c r="V231" s="86"/>
      <c r="W231" s="86"/>
      <c r="X231" s="102">
        <v>22</v>
      </c>
      <c r="Y231" s="101" t="s">
        <v>511</v>
      </c>
    </row>
    <row r="232" spans="1:26" x14ac:dyDescent="0.5">
      <c r="A232" s="86"/>
      <c r="B232" s="86" t="s">
        <v>128</v>
      </c>
      <c r="C232" s="86">
        <v>430</v>
      </c>
      <c r="D232" s="86">
        <v>76</v>
      </c>
      <c r="E232" s="86">
        <v>30</v>
      </c>
      <c r="F232" s="86" t="s">
        <v>309</v>
      </c>
      <c r="G232" s="86">
        <v>32</v>
      </c>
      <c r="H232" s="86">
        <v>2</v>
      </c>
      <c r="I232" s="86">
        <v>10</v>
      </c>
      <c r="J232" s="100">
        <f>32*400</f>
        <v>12800</v>
      </c>
      <c r="K232" s="86"/>
      <c r="L232" s="86"/>
      <c r="M232" s="86"/>
      <c r="N232" s="86"/>
      <c r="O232" s="86"/>
      <c r="P232" s="89"/>
      <c r="Q232" s="86"/>
      <c r="R232" s="86"/>
      <c r="S232" s="86"/>
      <c r="T232" s="86"/>
      <c r="U232" s="86"/>
      <c r="V232" s="86"/>
      <c r="W232" s="86"/>
      <c r="X232" s="102"/>
      <c r="Y232" s="87"/>
    </row>
    <row r="233" spans="1:26" x14ac:dyDescent="0.5">
      <c r="A233" s="23">
        <v>111</v>
      </c>
      <c r="B233" s="23" t="s">
        <v>123</v>
      </c>
      <c r="C233" s="23">
        <v>48465</v>
      </c>
      <c r="D233" s="23">
        <v>404</v>
      </c>
      <c r="E233" s="23">
        <v>4879</v>
      </c>
      <c r="F233" s="23" t="s">
        <v>309</v>
      </c>
      <c r="G233" s="23">
        <v>3</v>
      </c>
      <c r="H233" s="23">
        <v>0</v>
      </c>
      <c r="I233" s="23">
        <v>80</v>
      </c>
      <c r="J233" s="24"/>
      <c r="K233" s="23"/>
      <c r="L233" s="23"/>
      <c r="M233" s="23"/>
      <c r="N233" s="23"/>
      <c r="O233" s="23">
        <v>111</v>
      </c>
      <c r="P233" s="26" t="s">
        <v>872</v>
      </c>
      <c r="Q233" s="23">
        <v>100</v>
      </c>
      <c r="R233" s="23"/>
      <c r="S233" s="23"/>
      <c r="T233" s="23"/>
      <c r="U233" s="23"/>
      <c r="V233" s="23"/>
      <c r="W233" s="23"/>
      <c r="X233" s="103"/>
      <c r="Y233" s="25" t="s">
        <v>508</v>
      </c>
    </row>
    <row r="234" spans="1:26" x14ac:dyDescent="0.5">
      <c r="A234" s="23"/>
      <c r="B234" s="23" t="s">
        <v>123</v>
      </c>
      <c r="C234" s="23">
        <v>39722</v>
      </c>
      <c r="D234" s="23">
        <v>119</v>
      </c>
      <c r="E234" s="23">
        <v>3326</v>
      </c>
      <c r="F234" s="23" t="s">
        <v>309</v>
      </c>
      <c r="G234" s="23">
        <v>15</v>
      </c>
      <c r="H234" s="23">
        <v>0</v>
      </c>
      <c r="I234" s="23">
        <v>95</v>
      </c>
      <c r="J234" s="24"/>
      <c r="K234" s="23"/>
      <c r="L234" s="23"/>
      <c r="M234" s="23"/>
      <c r="N234" s="23"/>
      <c r="O234" s="23"/>
      <c r="P234" s="26"/>
      <c r="Q234" s="23"/>
      <c r="R234" s="23"/>
      <c r="S234" s="23"/>
      <c r="T234" s="23"/>
      <c r="U234" s="23"/>
      <c r="V234" s="23"/>
      <c r="W234" s="23"/>
      <c r="X234" s="103"/>
      <c r="Y234" s="25"/>
    </row>
    <row r="235" spans="1:26" x14ac:dyDescent="0.5">
      <c r="A235" s="86">
        <v>112</v>
      </c>
      <c r="B235" s="86" t="s">
        <v>123</v>
      </c>
      <c r="C235" s="86">
        <v>39566</v>
      </c>
      <c r="D235" s="86">
        <v>225</v>
      </c>
      <c r="E235" s="86">
        <v>3211</v>
      </c>
      <c r="F235" s="86" t="s">
        <v>309</v>
      </c>
      <c r="G235" s="86">
        <v>9</v>
      </c>
      <c r="H235" s="86">
        <v>3</v>
      </c>
      <c r="I235" s="86">
        <v>3</v>
      </c>
      <c r="J235" s="100"/>
      <c r="K235" s="86"/>
      <c r="L235" s="86"/>
      <c r="M235" s="86"/>
      <c r="N235" s="86"/>
      <c r="O235" s="86">
        <v>112</v>
      </c>
      <c r="P235" s="89" t="s">
        <v>870</v>
      </c>
      <c r="Q235" s="86"/>
      <c r="R235" s="86" t="s">
        <v>1155</v>
      </c>
      <c r="S235" s="86"/>
      <c r="T235" s="86"/>
      <c r="U235" s="86"/>
      <c r="V235" s="86"/>
      <c r="W235" s="86"/>
      <c r="X235" s="102">
        <v>22</v>
      </c>
      <c r="Y235" s="101" t="s">
        <v>513</v>
      </c>
    </row>
    <row r="236" spans="1:26" x14ac:dyDescent="0.5">
      <c r="A236" s="86"/>
      <c r="B236" s="86" t="s">
        <v>123</v>
      </c>
      <c r="C236" s="86">
        <v>23715</v>
      </c>
      <c r="D236" s="86">
        <v>82</v>
      </c>
      <c r="E236" s="86">
        <v>2006</v>
      </c>
      <c r="F236" s="86" t="s">
        <v>309</v>
      </c>
      <c r="G236" s="86">
        <v>9</v>
      </c>
      <c r="H236" s="86">
        <v>1</v>
      </c>
      <c r="I236" s="86">
        <v>58</v>
      </c>
      <c r="J236" s="100"/>
      <c r="K236" s="86"/>
      <c r="L236" s="86"/>
      <c r="M236" s="86"/>
      <c r="N236" s="86"/>
      <c r="O236" s="86"/>
      <c r="P236" s="89"/>
      <c r="Q236" s="86"/>
      <c r="R236" s="86"/>
      <c r="S236" s="86"/>
      <c r="T236" s="86"/>
      <c r="U236" s="86"/>
      <c r="V236" s="86"/>
      <c r="W236" s="86"/>
      <c r="X236" s="86"/>
      <c r="Y236" s="87"/>
    </row>
    <row r="237" spans="1:26" x14ac:dyDescent="0.5">
      <c r="A237" s="86"/>
      <c r="B237" s="86" t="s">
        <v>123</v>
      </c>
      <c r="C237" s="86">
        <v>35718</v>
      </c>
      <c r="D237" s="86">
        <v>51</v>
      </c>
      <c r="E237" s="86">
        <v>3318</v>
      </c>
      <c r="F237" s="86" t="s">
        <v>309</v>
      </c>
      <c r="G237" s="86">
        <v>3</v>
      </c>
      <c r="H237" s="86">
        <v>3</v>
      </c>
      <c r="I237" s="86">
        <v>86</v>
      </c>
      <c r="J237" s="100"/>
      <c r="K237" s="86"/>
      <c r="L237" s="86"/>
      <c r="M237" s="86"/>
      <c r="N237" s="86"/>
      <c r="O237" s="86"/>
      <c r="P237" s="89"/>
      <c r="Q237" s="86"/>
      <c r="R237" s="86"/>
      <c r="S237" s="86"/>
      <c r="T237" s="86"/>
      <c r="U237" s="86"/>
      <c r="V237" s="86"/>
      <c r="W237" s="86"/>
      <c r="X237" s="86"/>
      <c r="Y237" s="87"/>
    </row>
    <row r="238" spans="1:26" x14ac:dyDescent="0.5">
      <c r="A238" s="86"/>
      <c r="B238" s="86" t="s">
        <v>123</v>
      </c>
      <c r="C238" s="86">
        <v>22350</v>
      </c>
      <c r="D238" s="86">
        <v>14</v>
      </c>
      <c r="E238" s="86">
        <v>22350</v>
      </c>
      <c r="F238" s="86" t="s">
        <v>309</v>
      </c>
      <c r="G238" s="86">
        <v>41</v>
      </c>
      <c r="H238" s="86">
        <v>0</v>
      </c>
      <c r="I238" s="86">
        <v>71</v>
      </c>
      <c r="J238" s="100"/>
      <c r="K238" s="86"/>
      <c r="L238" s="86"/>
      <c r="M238" s="86"/>
      <c r="N238" s="86"/>
      <c r="O238" s="86"/>
      <c r="P238" s="89"/>
      <c r="Q238" s="86"/>
      <c r="R238" s="86"/>
      <c r="S238" s="86"/>
      <c r="T238" s="86"/>
      <c r="U238" s="86"/>
      <c r="V238" s="86"/>
      <c r="W238" s="86"/>
      <c r="X238" s="86"/>
      <c r="Y238" s="87"/>
    </row>
    <row r="239" spans="1:26" x14ac:dyDescent="0.5">
      <c r="A239" s="86"/>
      <c r="B239" s="86" t="s">
        <v>123</v>
      </c>
      <c r="C239" s="86">
        <v>21447</v>
      </c>
      <c r="D239" s="86">
        <v>33</v>
      </c>
      <c r="E239" s="86">
        <v>1877</v>
      </c>
      <c r="F239" s="86" t="s">
        <v>309</v>
      </c>
      <c r="G239" s="86">
        <v>6</v>
      </c>
      <c r="H239" s="86">
        <v>1</v>
      </c>
      <c r="I239" s="86">
        <v>82</v>
      </c>
      <c r="J239" s="100"/>
      <c r="K239" s="86"/>
      <c r="L239" s="86"/>
      <c r="M239" s="86"/>
      <c r="N239" s="86"/>
      <c r="O239" s="86"/>
      <c r="P239" s="89"/>
      <c r="Q239" s="86"/>
      <c r="R239" s="86"/>
      <c r="S239" s="86"/>
      <c r="T239" s="86"/>
      <c r="U239" s="86"/>
      <c r="V239" s="86"/>
      <c r="W239" s="86"/>
      <c r="X239" s="86"/>
      <c r="Y239" s="87"/>
    </row>
    <row r="240" spans="1:26" x14ac:dyDescent="0.5">
      <c r="A240" s="86"/>
      <c r="B240" s="86" t="s">
        <v>123</v>
      </c>
      <c r="C240" s="86">
        <v>35719</v>
      </c>
      <c r="D240" s="86">
        <v>87</v>
      </c>
      <c r="E240" s="86">
        <v>2497</v>
      </c>
      <c r="F240" s="86" t="s">
        <v>309</v>
      </c>
      <c r="G240" s="86">
        <v>5</v>
      </c>
      <c r="H240" s="86">
        <v>0</v>
      </c>
      <c r="I240" s="86">
        <v>21</v>
      </c>
      <c r="J240" s="100"/>
      <c r="K240" s="86"/>
      <c r="L240" s="86"/>
      <c r="M240" s="86"/>
      <c r="N240" s="86"/>
      <c r="O240" s="86"/>
      <c r="P240" s="89"/>
      <c r="Q240" s="86"/>
      <c r="R240" s="86"/>
      <c r="S240" s="86"/>
      <c r="T240" s="86"/>
      <c r="U240" s="86"/>
      <c r="V240" s="86"/>
      <c r="W240" s="86"/>
      <c r="X240" s="86"/>
      <c r="Y240" s="87"/>
    </row>
    <row r="241" spans="1:26" x14ac:dyDescent="0.5">
      <c r="A241" s="86"/>
      <c r="B241" s="86" t="s">
        <v>123</v>
      </c>
      <c r="C241" s="86">
        <v>35718</v>
      </c>
      <c r="D241" s="86">
        <v>86</v>
      </c>
      <c r="E241" s="86">
        <v>2496</v>
      </c>
      <c r="F241" s="86" t="s">
        <v>309</v>
      </c>
      <c r="G241" s="86">
        <v>5</v>
      </c>
      <c r="H241" s="86">
        <v>2</v>
      </c>
      <c r="I241" s="86">
        <v>7</v>
      </c>
      <c r="J241" s="100"/>
      <c r="K241" s="86"/>
      <c r="L241" s="86"/>
      <c r="M241" s="86"/>
      <c r="N241" s="86"/>
      <c r="O241" s="86"/>
      <c r="P241" s="89"/>
      <c r="Q241" s="86"/>
      <c r="R241" s="86"/>
      <c r="S241" s="86"/>
      <c r="T241" s="86"/>
      <c r="U241" s="86"/>
      <c r="V241" s="86"/>
      <c r="W241" s="86"/>
      <c r="X241" s="86"/>
      <c r="Y241" s="87"/>
    </row>
    <row r="242" spans="1:26" x14ac:dyDescent="0.5">
      <c r="A242" s="86"/>
      <c r="B242" s="86" t="s">
        <v>123</v>
      </c>
      <c r="C242" s="86">
        <v>35348</v>
      </c>
      <c r="D242" s="86">
        <v>105</v>
      </c>
      <c r="E242" s="86">
        <v>3107</v>
      </c>
      <c r="F242" s="86" t="s">
        <v>309</v>
      </c>
      <c r="G242" s="86">
        <v>10</v>
      </c>
      <c r="H242" s="86">
        <v>2</v>
      </c>
      <c r="I242" s="86">
        <v>75</v>
      </c>
      <c r="J242" s="100"/>
      <c r="K242" s="86"/>
      <c r="L242" s="86"/>
      <c r="M242" s="86"/>
      <c r="N242" s="86"/>
      <c r="O242" s="86"/>
      <c r="P242" s="89"/>
      <c r="Q242" s="86"/>
      <c r="R242" s="86"/>
      <c r="S242" s="86"/>
      <c r="T242" s="86"/>
      <c r="U242" s="86"/>
      <c r="V242" s="86"/>
      <c r="W242" s="86"/>
      <c r="X242" s="86"/>
      <c r="Y242" s="87"/>
    </row>
    <row r="243" spans="1:26" x14ac:dyDescent="0.5">
      <c r="A243" s="86"/>
      <c r="B243" s="86" t="s">
        <v>128</v>
      </c>
      <c r="C243" s="86">
        <v>2469</v>
      </c>
      <c r="D243" s="86">
        <v>79</v>
      </c>
      <c r="E243" s="86">
        <v>19</v>
      </c>
      <c r="F243" s="86" t="s">
        <v>309</v>
      </c>
      <c r="G243" s="86">
        <v>28</v>
      </c>
      <c r="H243" s="86">
        <v>3</v>
      </c>
      <c r="I243" s="86">
        <v>80</v>
      </c>
      <c r="J243" s="100"/>
      <c r="K243" s="86"/>
      <c r="L243" s="86"/>
      <c r="M243" s="86"/>
      <c r="N243" s="86"/>
      <c r="O243" s="86"/>
      <c r="P243" s="89"/>
      <c r="Q243" s="86"/>
      <c r="R243" s="86"/>
      <c r="S243" s="86"/>
      <c r="T243" s="86"/>
      <c r="U243" s="86"/>
      <c r="V243" s="86"/>
      <c r="W243" s="86"/>
      <c r="X243" s="86"/>
      <c r="Y243" s="87"/>
    </row>
    <row r="244" spans="1:26" x14ac:dyDescent="0.5">
      <c r="A244" s="86"/>
      <c r="B244" s="86" t="s">
        <v>123</v>
      </c>
      <c r="C244" s="86">
        <v>22374</v>
      </c>
      <c r="D244" s="86">
        <v>39</v>
      </c>
      <c r="E244" s="86">
        <v>1990</v>
      </c>
      <c r="F244" s="86" t="s">
        <v>309</v>
      </c>
      <c r="G244" s="86">
        <v>23</v>
      </c>
      <c r="H244" s="86">
        <v>2</v>
      </c>
      <c r="I244" s="86">
        <v>80</v>
      </c>
      <c r="J244" s="100"/>
      <c r="K244" s="86"/>
      <c r="L244" s="86"/>
      <c r="M244" s="86"/>
      <c r="N244" s="86"/>
      <c r="O244" s="86"/>
      <c r="P244" s="89"/>
      <c r="Q244" s="86"/>
      <c r="R244" s="86"/>
      <c r="S244" s="86"/>
      <c r="T244" s="86"/>
      <c r="U244" s="86"/>
      <c r="V244" s="86"/>
      <c r="W244" s="86"/>
      <c r="X244" s="86"/>
      <c r="Y244" s="87"/>
    </row>
    <row r="245" spans="1:26" x14ac:dyDescent="0.5">
      <c r="A245" s="23">
        <v>113</v>
      </c>
      <c r="B245" s="23" t="s">
        <v>128</v>
      </c>
      <c r="C245" s="23">
        <v>848</v>
      </c>
      <c r="D245" s="23">
        <v>94</v>
      </c>
      <c r="E245" s="23">
        <v>48</v>
      </c>
      <c r="F245" s="23" t="s">
        <v>309</v>
      </c>
      <c r="G245" s="23">
        <v>14</v>
      </c>
      <c r="H245" s="23">
        <v>3</v>
      </c>
      <c r="I245" s="23">
        <v>0</v>
      </c>
      <c r="J245" s="24"/>
      <c r="K245" s="23"/>
      <c r="L245" s="23"/>
      <c r="M245" s="23"/>
      <c r="N245" s="23"/>
      <c r="O245" s="23">
        <v>113</v>
      </c>
      <c r="P245" s="26" t="s">
        <v>823</v>
      </c>
      <c r="Q245" s="23"/>
      <c r="R245" s="23"/>
      <c r="S245" s="23"/>
      <c r="T245" s="23"/>
      <c r="U245" s="23"/>
      <c r="V245" s="23"/>
      <c r="W245" s="23"/>
      <c r="X245" s="23"/>
      <c r="Y245" s="87" t="s">
        <v>591</v>
      </c>
      <c r="Z245" s="9" t="s">
        <v>1161</v>
      </c>
    </row>
    <row r="246" spans="1:26" x14ac:dyDescent="0.5">
      <c r="A246" s="23"/>
      <c r="B246" s="23" t="s">
        <v>123</v>
      </c>
      <c r="C246" s="23">
        <v>42091</v>
      </c>
      <c r="D246" s="23">
        <v>276</v>
      </c>
      <c r="E246" s="23">
        <v>3804</v>
      </c>
      <c r="F246" s="23" t="s">
        <v>309</v>
      </c>
      <c r="G246" s="23">
        <v>17</v>
      </c>
      <c r="H246" s="23">
        <v>0</v>
      </c>
      <c r="I246" s="23">
        <v>66</v>
      </c>
      <c r="J246" s="24"/>
      <c r="K246" s="23"/>
      <c r="L246" s="23"/>
      <c r="M246" s="23"/>
      <c r="N246" s="23"/>
      <c r="O246" s="23"/>
      <c r="P246" s="26" t="s">
        <v>1160</v>
      </c>
      <c r="Q246" s="23"/>
      <c r="R246" s="23"/>
      <c r="S246" s="23"/>
      <c r="T246" s="23"/>
      <c r="U246" s="23"/>
      <c r="V246" s="23"/>
      <c r="W246" s="23"/>
      <c r="X246" s="23"/>
      <c r="Y246" s="87" t="s">
        <v>591</v>
      </c>
      <c r="Z246" s="9" t="s">
        <v>1161</v>
      </c>
    </row>
    <row r="247" spans="1:26" x14ac:dyDescent="0.5">
      <c r="A247" s="23">
        <v>114</v>
      </c>
      <c r="B247" s="23" t="s">
        <v>123</v>
      </c>
      <c r="C247" s="23">
        <v>42117</v>
      </c>
      <c r="D247" s="23">
        <v>314</v>
      </c>
      <c r="E247" s="23">
        <v>3830</v>
      </c>
      <c r="F247" s="23" t="s">
        <v>309</v>
      </c>
      <c r="G247" s="23">
        <v>6</v>
      </c>
      <c r="H247" s="23">
        <v>0</v>
      </c>
      <c r="I247" s="23">
        <v>40</v>
      </c>
      <c r="J247" s="24"/>
      <c r="K247" s="23"/>
      <c r="L247" s="23"/>
      <c r="M247" s="23"/>
      <c r="N247" s="23"/>
      <c r="O247" s="23">
        <v>114</v>
      </c>
      <c r="P247" s="26" t="s">
        <v>588</v>
      </c>
      <c r="Q247" s="23"/>
      <c r="R247" s="23"/>
      <c r="S247" s="23"/>
      <c r="T247" s="23"/>
      <c r="U247" s="23"/>
      <c r="V247" s="23"/>
      <c r="W247" s="23"/>
      <c r="X247" s="23"/>
      <c r="Y247" s="25" t="s">
        <v>517</v>
      </c>
    </row>
    <row r="248" spans="1:26" x14ac:dyDescent="0.5">
      <c r="A248" s="23">
        <v>115</v>
      </c>
      <c r="B248" s="23" t="s">
        <v>123</v>
      </c>
      <c r="C248" s="23">
        <v>36083</v>
      </c>
      <c r="D248" s="23">
        <v>34</v>
      </c>
      <c r="E248" s="23">
        <v>2522</v>
      </c>
      <c r="F248" s="23" t="s">
        <v>309</v>
      </c>
      <c r="G248" s="23">
        <v>10</v>
      </c>
      <c r="H248" s="23">
        <v>0</v>
      </c>
      <c r="I248" s="23">
        <v>0</v>
      </c>
      <c r="J248" s="24"/>
      <c r="K248" s="23" t="s">
        <v>509</v>
      </c>
      <c r="L248" s="23"/>
      <c r="M248" s="23"/>
      <c r="N248" s="23"/>
      <c r="O248" s="23">
        <v>115</v>
      </c>
      <c r="P248" s="26" t="s">
        <v>588</v>
      </c>
      <c r="Q248" s="23"/>
      <c r="R248" s="23"/>
      <c r="S248" s="23"/>
      <c r="T248" s="23"/>
      <c r="U248" s="23"/>
      <c r="V248" s="23"/>
      <c r="W248" s="23"/>
      <c r="X248" s="23"/>
      <c r="Y248" s="25" t="s">
        <v>519</v>
      </c>
    </row>
    <row r="249" spans="1:26" x14ac:dyDescent="0.5">
      <c r="A249" s="23"/>
      <c r="B249" s="23" t="s">
        <v>123</v>
      </c>
      <c r="C249" s="23">
        <v>36086</v>
      </c>
      <c r="D249" s="23">
        <v>57</v>
      </c>
      <c r="E249" s="23">
        <v>2525</v>
      </c>
      <c r="F249" s="23"/>
      <c r="G249" s="23">
        <v>8</v>
      </c>
      <c r="H249" s="23">
        <v>0</v>
      </c>
      <c r="I249" s="23">
        <v>0</v>
      </c>
      <c r="J249" s="24"/>
      <c r="K249" s="23"/>
      <c r="L249" s="23"/>
      <c r="M249" s="23"/>
      <c r="N249" s="23"/>
      <c r="O249" s="23"/>
      <c r="P249" s="26"/>
      <c r="Q249" s="23"/>
      <c r="R249" s="23"/>
      <c r="S249" s="23"/>
      <c r="T249" s="23"/>
      <c r="U249" s="23"/>
      <c r="V249" s="23"/>
      <c r="W249" s="23"/>
      <c r="X249" s="23"/>
      <c r="Y249" s="25"/>
    </row>
    <row r="250" spans="1:26" x14ac:dyDescent="0.5">
      <c r="A250" s="23">
        <v>116</v>
      </c>
      <c r="B250" s="23" t="s">
        <v>128</v>
      </c>
      <c r="C250" s="23">
        <v>2105</v>
      </c>
      <c r="D250" s="23">
        <v>56</v>
      </c>
      <c r="E250" s="23">
        <v>5</v>
      </c>
      <c r="F250" s="23" t="s">
        <v>309</v>
      </c>
      <c r="G250" s="23">
        <v>10</v>
      </c>
      <c r="H250" s="23">
        <v>0</v>
      </c>
      <c r="I250" s="23">
        <v>10</v>
      </c>
      <c r="J250" s="24"/>
      <c r="K250" s="23"/>
      <c r="M250" s="23"/>
      <c r="N250" s="23"/>
      <c r="O250" s="23">
        <v>116</v>
      </c>
      <c r="P250" s="26" t="s">
        <v>873</v>
      </c>
      <c r="Q250" s="23"/>
      <c r="R250" s="23"/>
      <c r="S250" s="23"/>
      <c r="T250" s="23"/>
      <c r="U250" s="23"/>
      <c r="V250" s="23"/>
      <c r="W250" s="23"/>
      <c r="X250" s="23"/>
      <c r="Y250" s="25" t="s">
        <v>520</v>
      </c>
    </row>
    <row r="251" spans="1:26" x14ac:dyDescent="0.5">
      <c r="A251" s="23">
        <v>117</v>
      </c>
      <c r="B251" s="23" t="s">
        <v>128</v>
      </c>
      <c r="C251" s="23">
        <v>2109</v>
      </c>
      <c r="D251" s="23">
        <v>60</v>
      </c>
      <c r="E251" s="23">
        <v>9</v>
      </c>
      <c r="F251" s="23" t="s">
        <v>309</v>
      </c>
      <c r="G251" s="23">
        <v>9</v>
      </c>
      <c r="H251" s="23">
        <v>3</v>
      </c>
      <c r="I251" s="23">
        <v>50</v>
      </c>
      <c r="J251" s="24"/>
      <c r="K251" s="23"/>
      <c r="L251" s="23"/>
      <c r="M251" s="23"/>
      <c r="N251" s="23"/>
      <c r="O251" s="23">
        <v>117</v>
      </c>
      <c r="P251" s="26" t="s">
        <v>752</v>
      </c>
      <c r="Q251" s="23"/>
      <c r="R251" s="23"/>
      <c r="S251" s="23"/>
      <c r="T251" s="23"/>
      <c r="U251" s="23"/>
      <c r="V251" s="23"/>
      <c r="W251" s="23"/>
      <c r="X251" s="23"/>
      <c r="Y251" s="25" t="s">
        <v>522</v>
      </c>
    </row>
    <row r="252" spans="1:26" x14ac:dyDescent="0.5">
      <c r="A252" s="23">
        <v>118</v>
      </c>
      <c r="B252" s="23" t="s">
        <v>128</v>
      </c>
      <c r="C252" s="23">
        <v>2467</v>
      </c>
      <c r="D252" s="23">
        <v>77</v>
      </c>
      <c r="E252" s="23">
        <v>17</v>
      </c>
      <c r="F252" s="23" t="s">
        <v>309</v>
      </c>
      <c r="G252" s="23">
        <v>11</v>
      </c>
      <c r="H252" s="23">
        <v>2</v>
      </c>
      <c r="I252" s="23">
        <v>10</v>
      </c>
      <c r="J252" s="24"/>
      <c r="K252" s="23"/>
      <c r="L252" s="23"/>
      <c r="M252" s="23"/>
      <c r="N252" s="23"/>
      <c r="O252" s="23">
        <v>118</v>
      </c>
      <c r="P252" s="26" t="s">
        <v>874</v>
      </c>
      <c r="Q252" s="23"/>
      <c r="R252" s="23"/>
      <c r="S252" s="23"/>
      <c r="T252" s="23"/>
      <c r="U252" s="23"/>
      <c r="V252" s="23"/>
      <c r="W252" s="23"/>
      <c r="X252" s="23"/>
      <c r="Y252" s="25" t="s">
        <v>524</v>
      </c>
    </row>
    <row r="253" spans="1:26" x14ac:dyDescent="0.5">
      <c r="A253" s="23"/>
      <c r="B253" s="23" t="s">
        <v>128</v>
      </c>
      <c r="C253" s="23">
        <v>1496</v>
      </c>
      <c r="D253" s="23">
        <v>9</v>
      </c>
      <c r="E253" s="23">
        <v>46</v>
      </c>
      <c r="F253" s="23" t="s">
        <v>309</v>
      </c>
      <c r="G253" s="23">
        <v>7</v>
      </c>
      <c r="H253" s="23">
        <v>1</v>
      </c>
      <c r="I253" s="23">
        <v>10</v>
      </c>
      <c r="J253" s="24"/>
      <c r="K253" s="23"/>
      <c r="L253" s="23"/>
      <c r="M253" s="23"/>
      <c r="N253" s="23"/>
      <c r="O253" s="23"/>
      <c r="P253" s="26"/>
      <c r="Q253" s="23"/>
      <c r="R253" s="23"/>
      <c r="S253" s="23"/>
      <c r="T253" s="23"/>
      <c r="U253" s="23"/>
      <c r="V253" s="23"/>
      <c r="W253" s="23"/>
      <c r="X253" s="23"/>
      <c r="Y253" s="25"/>
    </row>
    <row r="254" spans="1:26" x14ac:dyDescent="0.5">
      <c r="A254" s="23">
        <v>119</v>
      </c>
      <c r="B254" s="23" t="s">
        <v>123</v>
      </c>
      <c r="C254" s="23">
        <v>40047</v>
      </c>
      <c r="D254" s="23">
        <v>259</v>
      </c>
      <c r="E254" s="23">
        <v>3147</v>
      </c>
      <c r="F254" s="23" t="s">
        <v>309</v>
      </c>
      <c r="G254" s="23">
        <v>6</v>
      </c>
      <c r="H254" s="23">
        <v>1</v>
      </c>
      <c r="I254" s="23">
        <v>94</v>
      </c>
      <c r="J254" s="24"/>
      <c r="K254" s="23"/>
      <c r="L254" s="23"/>
      <c r="M254" s="23"/>
      <c r="N254" s="23"/>
      <c r="O254" s="23">
        <v>119</v>
      </c>
      <c r="P254" s="26" t="s">
        <v>875</v>
      </c>
      <c r="Q254" s="23"/>
      <c r="R254" s="23"/>
      <c r="S254" s="23"/>
      <c r="T254" s="23"/>
      <c r="U254" s="23"/>
      <c r="V254" s="23"/>
      <c r="W254" s="23"/>
      <c r="X254" s="23"/>
      <c r="Y254" s="25" t="s">
        <v>525</v>
      </c>
    </row>
    <row r="255" spans="1:26" x14ac:dyDescent="0.5">
      <c r="A255" s="23"/>
      <c r="B255" s="23" t="s">
        <v>123</v>
      </c>
      <c r="C255" s="23">
        <v>18011</v>
      </c>
      <c r="D255" s="23">
        <v>68</v>
      </c>
      <c r="E255" s="23">
        <v>1498</v>
      </c>
      <c r="F255" s="23" t="s">
        <v>309</v>
      </c>
      <c r="G255" s="23">
        <v>12</v>
      </c>
      <c r="H255" s="23">
        <v>3</v>
      </c>
      <c r="I255" s="23">
        <v>0</v>
      </c>
      <c r="J255" s="24"/>
      <c r="K255" s="23"/>
      <c r="L255" s="23"/>
      <c r="M255" s="23"/>
      <c r="N255" s="23"/>
      <c r="O255" s="23"/>
      <c r="P255" s="26"/>
      <c r="Q255" s="23"/>
      <c r="R255" s="23"/>
      <c r="S255" s="23"/>
      <c r="T255" s="23"/>
      <c r="U255" s="23"/>
      <c r="V255" s="23"/>
      <c r="W255" s="23"/>
      <c r="X255" s="23"/>
      <c r="Y255" s="25"/>
    </row>
    <row r="256" spans="1:26" x14ac:dyDescent="0.5">
      <c r="A256" s="23"/>
      <c r="B256" s="23" t="s">
        <v>123</v>
      </c>
      <c r="C256" s="23">
        <v>7384</v>
      </c>
      <c r="D256" s="23">
        <v>4</v>
      </c>
      <c r="E256" s="23">
        <v>498</v>
      </c>
      <c r="F256" s="23" t="s">
        <v>309</v>
      </c>
      <c r="G256" s="23">
        <v>1</v>
      </c>
      <c r="H256" s="23">
        <v>0</v>
      </c>
      <c r="I256" s="23">
        <v>41</v>
      </c>
      <c r="J256" s="24"/>
      <c r="K256" s="23"/>
      <c r="L256" s="23"/>
      <c r="M256" s="23"/>
      <c r="N256" s="23"/>
      <c r="O256" s="23"/>
      <c r="P256" s="26"/>
      <c r="Q256" s="23"/>
      <c r="R256" s="23"/>
      <c r="S256" s="23"/>
      <c r="T256" s="23"/>
      <c r="U256" s="23"/>
      <c r="V256" s="23"/>
      <c r="W256" s="23"/>
      <c r="X256" s="23"/>
      <c r="Y256" s="25"/>
    </row>
    <row r="257" spans="1:26" x14ac:dyDescent="0.5">
      <c r="A257" s="23">
        <v>120</v>
      </c>
      <c r="B257" s="23" t="s">
        <v>128</v>
      </c>
      <c r="C257" s="23">
        <v>734</v>
      </c>
      <c r="D257" s="23">
        <v>212</v>
      </c>
      <c r="E257" s="23">
        <v>34</v>
      </c>
      <c r="F257" s="23" t="s">
        <v>309</v>
      </c>
      <c r="G257" s="23">
        <v>10</v>
      </c>
      <c r="H257" s="23">
        <v>3</v>
      </c>
      <c r="I257" s="23">
        <v>20</v>
      </c>
      <c r="J257" s="24"/>
      <c r="K257" s="23"/>
      <c r="L257" s="23"/>
      <c r="M257" s="23"/>
      <c r="N257" s="23"/>
      <c r="O257" s="23">
        <v>120</v>
      </c>
      <c r="P257" s="26" t="s">
        <v>875</v>
      </c>
      <c r="Q257" s="23"/>
      <c r="R257" s="23"/>
      <c r="S257" s="23"/>
      <c r="T257" s="23"/>
      <c r="U257" s="23"/>
      <c r="V257" s="23"/>
      <c r="W257" s="23"/>
      <c r="X257" s="23"/>
      <c r="Y257" s="25" t="s">
        <v>527</v>
      </c>
    </row>
    <row r="258" spans="1:26" x14ac:dyDescent="0.5">
      <c r="A258" s="23"/>
      <c r="B258" s="23" t="s">
        <v>123</v>
      </c>
      <c r="C258" s="23">
        <v>48023</v>
      </c>
      <c r="D258" s="23">
        <v>170</v>
      </c>
      <c r="E258" s="23">
        <v>4859</v>
      </c>
      <c r="F258" s="23" t="s">
        <v>309</v>
      </c>
      <c r="G258" s="23">
        <v>5</v>
      </c>
      <c r="H258" s="23">
        <v>0</v>
      </c>
      <c r="I258" s="23">
        <v>0</v>
      </c>
      <c r="J258" s="24"/>
      <c r="K258" s="23"/>
      <c r="L258" s="23"/>
      <c r="M258" s="23"/>
      <c r="N258" s="23"/>
      <c r="O258" s="23"/>
      <c r="P258" s="26"/>
      <c r="Q258" s="23"/>
      <c r="R258" s="23"/>
      <c r="S258" s="23"/>
      <c r="T258" s="23"/>
      <c r="U258" s="23"/>
      <c r="V258" s="23"/>
      <c r="W258" s="23"/>
      <c r="X258" s="23"/>
      <c r="Y258" s="25"/>
      <c r="Z258" s="85">
        <v>250000</v>
      </c>
    </row>
    <row r="259" spans="1:26" x14ac:dyDescent="0.5">
      <c r="A259" s="23">
        <v>121</v>
      </c>
      <c r="B259" s="23" t="s">
        <v>128</v>
      </c>
      <c r="C259" s="23">
        <v>1469</v>
      </c>
      <c r="D259" s="23">
        <v>26</v>
      </c>
      <c r="E259" s="23">
        <v>19</v>
      </c>
      <c r="F259" s="23" t="s">
        <v>309</v>
      </c>
      <c r="G259" s="23">
        <v>30</v>
      </c>
      <c r="H259" s="23">
        <v>0</v>
      </c>
      <c r="I259" s="23">
        <v>16</v>
      </c>
      <c r="J259" s="24"/>
      <c r="K259" s="23"/>
      <c r="L259" s="23"/>
      <c r="M259" s="23"/>
      <c r="N259" s="23"/>
      <c r="O259" s="23">
        <v>121</v>
      </c>
      <c r="P259" s="26" t="s">
        <v>335</v>
      </c>
      <c r="Q259" s="23"/>
      <c r="R259" s="23"/>
      <c r="S259" s="23"/>
      <c r="T259" s="23"/>
      <c r="U259" s="23"/>
      <c r="V259" s="23"/>
      <c r="W259" s="23"/>
      <c r="X259" s="23"/>
      <c r="Y259" s="25" t="s">
        <v>530</v>
      </c>
    </row>
    <row r="260" spans="1:26" x14ac:dyDescent="0.5">
      <c r="A260" s="23">
        <v>122</v>
      </c>
      <c r="B260" s="23" t="s">
        <v>123</v>
      </c>
      <c r="C260" s="23">
        <v>7517</v>
      </c>
      <c r="D260" s="23">
        <v>74</v>
      </c>
      <c r="E260" s="23">
        <v>456</v>
      </c>
      <c r="F260" s="23" t="s">
        <v>309</v>
      </c>
      <c r="G260" s="23">
        <v>7</v>
      </c>
      <c r="H260" s="23">
        <v>0</v>
      </c>
      <c r="I260" s="23">
        <v>26</v>
      </c>
      <c r="J260" s="24"/>
      <c r="K260" s="23"/>
      <c r="L260" s="23"/>
      <c r="M260" s="23"/>
      <c r="N260" s="23"/>
      <c r="O260" s="23">
        <v>122</v>
      </c>
      <c r="P260" s="26" t="s">
        <v>335</v>
      </c>
      <c r="Q260" s="23"/>
      <c r="R260" s="23"/>
      <c r="S260" s="23"/>
      <c r="T260" s="23"/>
      <c r="U260" s="23"/>
      <c r="V260" s="23"/>
      <c r="W260" s="23"/>
      <c r="X260" s="23"/>
      <c r="Y260" s="25" t="s">
        <v>532</v>
      </c>
    </row>
    <row r="261" spans="1:26" x14ac:dyDescent="0.5">
      <c r="A261" s="23"/>
      <c r="B261" s="23" t="s">
        <v>128</v>
      </c>
      <c r="C261" s="23">
        <v>27</v>
      </c>
      <c r="D261" s="23"/>
      <c r="E261" s="23">
        <v>37</v>
      </c>
      <c r="F261" s="23" t="s">
        <v>309</v>
      </c>
      <c r="G261" s="23">
        <v>13</v>
      </c>
      <c r="H261" s="23">
        <v>0</v>
      </c>
      <c r="I261" s="23">
        <v>0</v>
      </c>
      <c r="J261" s="24"/>
      <c r="K261" s="23"/>
      <c r="L261" s="23"/>
      <c r="M261" s="23"/>
      <c r="N261" s="23"/>
      <c r="O261" s="23"/>
      <c r="P261" s="26"/>
      <c r="Q261" s="23"/>
      <c r="R261" s="23"/>
      <c r="S261" s="23"/>
      <c r="T261" s="23"/>
      <c r="U261" s="23"/>
      <c r="V261" s="23"/>
      <c r="W261" s="23"/>
      <c r="X261" s="23"/>
      <c r="Y261" s="25"/>
    </row>
    <row r="262" spans="1:26" x14ac:dyDescent="0.5">
      <c r="A262" s="23"/>
      <c r="B262" s="23" t="s">
        <v>128</v>
      </c>
      <c r="C262" s="23">
        <v>2292</v>
      </c>
      <c r="D262" s="23">
        <v>117</v>
      </c>
      <c r="E262" s="23">
        <v>42</v>
      </c>
      <c r="F262" s="23" t="s">
        <v>309</v>
      </c>
      <c r="G262" s="23">
        <v>21</v>
      </c>
      <c r="H262" s="23">
        <v>3</v>
      </c>
      <c r="I262" s="23">
        <v>40</v>
      </c>
      <c r="J262" s="24"/>
      <c r="K262" s="23"/>
      <c r="L262" s="23"/>
      <c r="M262" s="23"/>
      <c r="N262" s="23"/>
      <c r="O262" s="23"/>
      <c r="P262" s="26"/>
      <c r="Q262" s="23"/>
      <c r="R262" s="23"/>
      <c r="S262" s="23"/>
      <c r="T262" s="23"/>
      <c r="U262" s="23"/>
      <c r="V262" s="23"/>
      <c r="W262" s="23"/>
      <c r="X262" s="23"/>
      <c r="Y262" s="25"/>
    </row>
    <row r="263" spans="1:26" x14ac:dyDescent="0.5">
      <c r="A263" s="23">
        <v>123</v>
      </c>
      <c r="B263" s="23" t="s">
        <v>123</v>
      </c>
      <c r="C263" s="23">
        <v>32299</v>
      </c>
      <c r="D263" s="23">
        <v>52</v>
      </c>
      <c r="E263" s="23">
        <v>1134</v>
      </c>
      <c r="F263" s="23" t="s">
        <v>309</v>
      </c>
      <c r="G263" s="23">
        <v>12</v>
      </c>
      <c r="H263" s="23">
        <v>1</v>
      </c>
      <c r="I263" s="23">
        <v>38</v>
      </c>
      <c r="J263" s="24"/>
      <c r="K263" s="23"/>
      <c r="L263" s="23"/>
      <c r="M263" s="23"/>
      <c r="N263" s="23"/>
      <c r="O263" s="23">
        <v>123</v>
      </c>
      <c r="P263" s="26" t="s">
        <v>877</v>
      </c>
      <c r="Q263" s="23"/>
      <c r="R263" s="23"/>
      <c r="S263" s="23"/>
      <c r="T263" s="23"/>
      <c r="U263" s="23"/>
      <c r="V263" s="23"/>
      <c r="W263" s="23"/>
      <c r="X263" s="23"/>
      <c r="Y263" s="25" t="s">
        <v>533</v>
      </c>
      <c r="Z263" s="9" t="s">
        <v>588</v>
      </c>
    </row>
    <row r="264" spans="1:26" x14ac:dyDescent="0.5">
      <c r="A264" s="23">
        <v>124</v>
      </c>
      <c r="B264" s="23" t="s">
        <v>123</v>
      </c>
      <c r="C264" s="23">
        <v>22351</v>
      </c>
      <c r="D264" s="23">
        <v>16</v>
      </c>
      <c r="E264" s="23">
        <v>1967</v>
      </c>
      <c r="F264" s="23" t="s">
        <v>309</v>
      </c>
      <c r="G264" s="23">
        <v>30</v>
      </c>
      <c r="H264" s="23">
        <v>0</v>
      </c>
      <c r="I264" s="23">
        <v>20</v>
      </c>
      <c r="J264" s="24"/>
      <c r="K264" s="23"/>
      <c r="L264" s="23"/>
      <c r="M264" s="23"/>
      <c r="N264" s="23"/>
      <c r="O264" s="23">
        <v>124</v>
      </c>
      <c r="P264" s="26" t="s">
        <v>729</v>
      </c>
      <c r="Q264" s="23"/>
      <c r="R264" s="23"/>
      <c r="S264" s="23"/>
      <c r="T264" s="23"/>
      <c r="U264" s="23"/>
      <c r="V264" s="23"/>
      <c r="W264" s="23"/>
      <c r="X264" s="23"/>
      <c r="Y264" s="25" t="s">
        <v>538</v>
      </c>
    </row>
    <row r="265" spans="1:26" x14ac:dyDescent="0.5">
      <c r="A265" s="23">
        <v>125</v>
      </c>
      <c r="B265" s="99" t="s">
        <v>123</v>
      </c>
      <c r="C265" s="99">
        <v>25486</v>
      </c>
      <c r="D265" s="99">
        <v>61</v>
      </c>
      <c r="E265" s="99">
        <v>727</v>
      </c>
      <c r="F265" s="99" t="s">
        <v>309</v>
      </c>
      <c r="G265" s="99">
        <v>2</v>
      </c>
      <c r="H265" s="99">
        <v>2</v>
      </c>
      <c r="I265" s="99">
        <v>95</v>
      </c>
      <c r="J265" s="24"/>
      <c r="K265" s="23"/>
      <c r="L265" s="23"/>
      <c r="M265" s="23"/>
      <c r="N265" s="23"/>
      <c r="O265" s="23">
        <v>125</v>
      </c>
      <c r="P265" s="26" t="s">
        <v>878</v>
      </c>
      <c r="Q265" s="23"/>
      <c r="R265" s="23"/>
      <c r="S265" s="23"/>
      <c r="T265" s="23"/>
      <c r="U265" s="23"/>
      <c r="V265" s="23"/>
      <c r="W265" s="23"/>
      <c r="X265" s="23"/>
      <c r="Y265" s="25" t="s">
        <v>540</v>
      </c>
    </row>
    <row r="266" spans="1:26" x14ac:dyDescent="0.5">
      <c r="A266" s="23"/>
      <c r="B266" s="99" t="s">
        <v>123</v>
      </c>
      <c r="C266" s="99">
        <v>35355</v>
      </c>
      <c r="D266" s="99">
        <v>289</v>
      </c>
      <c r="E266" s="99">
        <v>2447</v>
      </c>
      <c r="F266" s="99" t="s">
        <v>309</v>
      </c>
      <c r="G266" s="99">
        <v>1</v>
      </c>
      <c r="H266" s="99">
        <v>3</v>
      </c>
      <c r="I266" s="99">
        <v>41</v>
      </c>
      <c r="J266" s="24"/>
      <c r="K266" s="23"/>
      <c r="L266" s="23"/>
      <c r="M266" s="23"/>
      <c r="N266" s="23"/>
      <c r="O266" s="23"/>
      <c r="P266" s="26"/>
      <c r="Q266" s="23"/>
      <c r="R266" s="23"/>
      <c r="S266" s="23"/>
      <c r="T266" s="23"/>
      <c r="U266" s="23"/>
      <c r="V266" s="23"/>
      <c r="W266" s="23"/>
      <c r="X266" s="23"/>
      <c r="Y266" s="25"/>
    </row>
    <row r="267" spans="1:26" x14ac:dyDescent="0.5">
      <c r="A267" s="23"/>
      <c r="B267" s="99" t="s">
        <v>123</v>
      </c>
      <c r="C267" s="99">
        <v>17997</v>
      </c>
      <c r="D267" s="99">
        <v>51</v>
      </c>
      <c r="E267" s="99">
        <v>1484</v>
      </c>
      <c r="F267" s="99" t="s">
        <v>309</v>
      </c>
      <c r="G267" s="99">
        <v>6</v>
      </c>
      <c r="H267" s="99">
        <v>3</v>
      </c>
      <c r="I267" s="99">
        <v>77</v>
      </c>
      <c r="J267" s="24"/>
      <c r="K267" s="23"/>
      <c r="L267" s="23"/>
      <c r="M267" s="23"/>
      <c r="N267" s="23"/>
      <c r="O267" s="23"/>
      <c r="P267" s="26"/>
      <c r="Q267" s="23"/>
      <c r="R267" s="23"/>
      <c r="S267" s="23"/>
      <c r="T267" s="23"/>
      <c r="U267" s="23"/>
      <c r="V267" s="23"/>
      <c r="W267" s="23"/>
      <c r="X267" s="23"/>
      <c r="Y267" s="25"/>
    </row>
    <row r="268" spans="1:26" x14ac:dyDescent="0.5">
      <c r="A268" s="23"/>
      <c r="B268" s="99" t="s">
        <v>123</v>
      </c>
      <c r="C268" s="99">
        <v>7380</v>
      </c>
      <c r="D268" s="99">
        <v>2</v>
      </c>
      <c r="E268" s="99">
        <v>494</v>
      </c>
      <c r="F268" s="99" t="s">
        <v>309</v>
      </c>
      <c r="G268" s="99">
        <v>1</v>
      </c>
      <c r="H268" s="99">
        <v>1</v>
      </c>
      <c r="I268" s="99">
        <v>99</v>
      </c>
      <c r="J268" s="24"/>
      <c r="K268" s="23"/>
      <c r="L268" s="23"/>
      <c r="M268" s="23"/>
      <c r="N268" s="23"/>
      <c r="O268" s="23"/>
      <c r="P268" s="26"/>
      <c r="Q268" s="23">
        <v>100</v>
      </c>
      <c r="R268" s="23"/>
      <c r="S268" s="23"/>
      <c r="T268" s="23"/>
      <c r="U268" s="23">
        <v>100</v>
      </c>
      <c r="V268" s="23">
        <v>1000</v>
      </c>
      <c r="W268" s="23"/>
      <c r="X268" s="23">
        <v>10</v>
      </c>
      <c r="Y268" s="25" t="s">
        <v>1153</v>
      </c>
    </row>
    <row r="269" spans="1:26" x14ac:dyDescent="0.5">
      <c r="A269" s="23">
        <v>126</v>
      </c>
      <c r="B269" s="23" t="s">
        <v>128</v>
      </c>
      <c r="C269" s="23">
        <v>1027</v>
      </c>
      <c r="D269" s="23">
        <v>104</v>
      </c>
      <c r="E269" s="23">
        <v>27</v>
      </c>
      <c r="F269" s="23" t="s">
        <v>309</v>
      </c>
      <c r="G269" s="23">
        <v>34</v>
      </c>
      <c r="H269" s="23">
        <v>0</v>
      </c>
      <c r="I269" s="23">
        <v>74</v>
      </c>
      <c r="J269" s="24"/>
      <c r="K269" s="23"/>
      <c r="L269" s="23"/>
      <c r="M269" s="23"/>
      <c r="N269" s="23"/>
      <c r="O269" s="23">
        <v>126</v>
      </c>
      <c r="P269" s="26" t="s">
        <v>879</v>
      </c>
      <c r="Q269" s="23"/>
      <c r="R269" s="23"/>
      <c r="S269" s="23"/>
      <c r="T269" s="23"/>
      <c r="U269" s="23"/>
      <c r="V269" s="23"/>
      <c r="W269" s="23"/>
      <c r="X269" s="23"/>
      <c r="Y269" s="25" t="s">
        <v>541</v>
      </c>
    </row>
    <row r="270" spans="1:26" x14ac:dyDescent="0.5">
      <c r="A270" s="23"/>
      <c r="B270" s="23" t="s">
        <v>128</v>
      </c>
      <c r="C270" s="23">
        <v>1030</v>
      </c>
      <c r="D270" s="23">
        <v>107</v>
      </c>
      <c r="E270" s="23">
        <v>30</v>
      </c>
      <c r="F270" s="23" t="s">
        <v>309</v>
      </c>
      <c r="G270" s="23">
        <v>3</v>
      </c>
      <c r="H270" s="23">
        <v>2</v>
      </c>
      <c r="I270" s="23">
        <v>12</v>
      </c>
      <c r="J270" s="24"/>
      <c r="K270" s="23"/>
      <c r="L270" s="23"/>
      <c r="M270" s="23"/>
      <c r="N270" s="23"/>
      <c r="O270" s="23"/>
      <c r="P270" s="26"/>
      <c r="Q270" s="23"/>
      <c r="R270" s="23"/>
      <c r="S270" s="23"/>
      <c r="T270" s="23"/>
      <c r="U270" s="23"/>
      <c r="V270" s="23"/>
      <c r="W270" s="23"/>
      <c r="X270" s="23"/>
      <c r="Y270" s="25"/>
    </row>
    <row r="271" spans="1:26" x14ac:dyDescent="0.5">
      <c r="A271" s="23"/>
      <c r="B271" s="23" t="s">
        <v>128</v>
      </c>
      <c r="C271" s="23">
        <v>858</v>
      </c>
      <c r="D271" s="23">
        <v>97</v>
      </c>
      <c r="E271" s="23">
        <v>8</v>
      </c>
      <c r="F271" s="23" t="s">
        <v>309</v>
      </c>
      <c r="G271" s="23">
        <v>3</v>
      </c>
      <c r="H271" s="23">
        <v>3</v>
      </c>
      <c r="I271" s="23">
        <v>93</v>
      </c>
      <c r="J271" s="24"/>
      <c r="K271" s="23"/>
      <c r="L271" s="23"/>
      <c r="M271" s="23"/>
      <c r="N271" s="23"/>
      <c r="O271" s="23"/>
      <c r="P271" s="26"/>
      <c r="Q271" s="23"/>
      <c r="R271" s="23"/>
      <c r="S271" s="23"/>
      <c r="T271" s="23"/>
      <c r="U271" s="23"/>
      <c r="V271" s="23"/>
      <c r="W271" s="23"/>
      <c r="X271" s="23"/>
      <c r="Y271" s="25"/>
    </row>
    <row r="272" spans="1:26" x14ac:dyDescent="0.5">
      <c r="A272" s="23">
        <v>127</v>
      </c>
      <c r="B272" s="23" t="s">
        <v>123</v>
      </c>
      <c r="C272" s="23">
        <v>43670</v>
      </c>
      <c r="D272" s="23">
        <v>144</v>
      </c>
      <c r="E272" s="23">
        <v>4144</v>
      </c>
      <c r="F272" s="23" t="s">
        <v>309</v>
      </c>
      <c r="G272" s="23">
        <v>15</v>
      </c>
      <c r="H272" s="23">
        <v>0</v>
      </c>
      <c r="I272" s="23">
        <v>0</v>
      </c>
      <c r="J272" s="24"/>
      <c r="K272" s="23"/>
      <c r="L272" s="23"/>
      <c r="M272" s="23"/>
      <c r="N272" s="23"/>
      <c r="O272" s="23">
        <v>127</v>
      </c>
      <c r="P272" s="26" t="s">
        <v>880</v>
      </c>
      <c r="Q272" s="23"/>
      <c r="R272" s="23"/>
      <c r="S272" s="23"/>
      <c r="T272" s="23"/>
      <c r="U272" s="23"/>
      <c r="V272" s="23"/>
      <c r="W272" s="23"/>
      <c r="X272" s="23"/>
      <c r="Y272" s="25" t="s">
        <v>544</v>
      </c>
    </row>
    <row r="273" spans="1:26" x14ac:dyDescent="0.5">
      <c r="A273" s="23"/>
      <c r="B273" s="23" t="s">
        <v>128</v>
      </c>
      <c r="C273" s="23">
        <v>986</v>
      </c>
      <c r="D273" s="23">
        <v>6</v>
      </c>
      <c r="E273" s="23">
        <v>36</v>
      </c>
      <c r="F273" s="23" t="s">
        <v>309</v>
      </c>
      <c r="G273" s="23">
        <v>9</v>
      </c>
      <c r="H273" s="23">
        <v>2</v>
      </c>
      <c r="I273" s="23">
        <v>40</v>
      </c>
      <c r="J273" s="24"/>
      <c r="K273" s="23"/>
      <c r="L273" s="23"/>
      <c r="M273" s="23"/>
      <c r="N273" s="23"/>
      <c r="O273" s="23"/>
      <c r="P273" s="26"/>
      <c r="Q273" s="23"/>
      <c r="R273" s="23"/>
      <c r="S273" s="23"/>
      <c r="T273" s="23"/>
      <c r="U273" s="23"/>
      <c r="V273" s="23"/>
      <c r="W273" s="23"/>
      <c r="X273" s="23"/>
      <c r="Y273" s="25"/>
    </row>
    <row r="274" spans="1:26" x14ac:dyDescent="0.5">
      <c r="A274" s="23">
        <v>128</v>
      </c>
      <c r="B274" s="23" t="s">
        <v>123</v>
      </c>
      <c r="C274" s="23">
        <v>7471</v>
      </c>
      <c r="D274" s="23">
        <v>8</v>
      </c>
      <c r="E274" s="23">
        <v>347</v>
      </c>
      <c r="F274" s="23" t="s">
        <v>309</v>
      </c>
      <c r="G274" s="23">
        <v>3</v>
      </c>
      <c r="H274" s="23">
        <v>3</v>
      </c>
      <c r="I274" s="23">
        <v>80</v>
      </c>
      <c r="J274" s="24"/>
      <c r="K274" s="23"/>
      <c r="L274" s="23"/>
      <c r="M274" s="23"/>
      <c r="N274" s="23"/>
      <c r="O274" s="23">
        <v>128</v>
      </c>
      <c r="P274" s="26" t="s">
        <v>881</v>
      </c>
      <c r="Q274" s="23"/>
      <c r="R274" s="23"/>
      <c r="S274" s="23"/>
      <c r="T274" s="23"/>
      <c r="U274" s="23"/>
      <c r="V274" s="23"/>
      <c r="W274" s="23"/>
      <c r="X274" s="23"/>
      <c r="Y274" s="25" t="s">
        <v>548</v>
      </c>
    </row>
    <row r="275" spans="1:26" x14ac:dyDescent="0.5">
      <c r="A275" s="23"/>
      <c r="B275" s="23" t="s">
        <v>128</v>
      </c>
      <c r="C275" s="23">
        <v>2232</v>
      </c>
      <c r="D275" s="23">
        <v>77</v>
      </c>
      <c r="E275" s="23">
        <v>32</v>
      </c>
      <c r="F275" s="23" t="s">
        <v>309</v>
      </c>
      <c r="G275" s="23">
        <v>9</v>
      </c>
      <c r="H275" s="23">
        <v>0</v>
      </c>
      <c r="I275" s="23">
        <v>0</v>
      </c>
      <c r="J275" s="24"/>
      <c r="K275" s="23"/>
      <c r="L275" s="23"/>
      <c r="M275" s="23"/>
      <c r="N275" s="23"/>
      <c r="O275" s="23"/>
      <c r="P275" s="26"/>
      <c r="Q275" s="23"/>
      <c r="R275" s="23"/>
      <c r="S275" s="23"/>
      <c r="T275" s="23"/>
      <c r="U275" s="23"/>
      <c r="V275" s="23"/>
      <c r="W275" s="23"/>
      <c r="X275" s="23"/>
      <c r="Y275" s="25"/>
    </row>
    <row r="276" spans="1:26" x14ac:dyDescent="0.5">
      <c r="A276" s="23">
        <v>129</v>
      </c>
      <c r="B276" s="23" t="s">
        <v>128</v>
      </c>
      <c r="C276" s="23">
        <v>1472</v>
      </c>
      <c r="D276" s="23">
        <v>29</v>
      </c>
      <c r="E276" s="23">
        <v>22</v>
      </c>
      <c r="F276" s="23" t="s">
        <v>309</v>
      </c>
      <c r="G276" s="23">
        <v>30</v>
      </c>
      <c r="H276" s="23">
        <v>2</v>
      </c>
      <c r="I276" s="23">
        <v>23</v>
      </c>
      <c r="J276" s="24"/>
      <c r="K276" s="23"/>
      <c r="L276" s="23"/>
      <c r="M276" s="23"/>
      <c r="N276" s="23"/>
      <c r="O276" s="23">
        <v>129</v>
      </c>
      <c r="P276" s="26" t="s">
        <v>882</v>
      </c>
      <c r="Q276" s="23"/>
      <c r="R276" s="23"/>
      <c r="S276" s="23"/>
      <c r="T276" s="23"/>
      <c r="U276" s="23"/>
      <c r="V276" s="23"/>
      <c r="W276" s="23"/>
      <c r="X276" s="23"/>
      <c r="Y276" s="25" t="s">
        <v>549</v>
      </c>
    </row>
    <row r="277" spans="1:26" x14ac:dyDescent="0.5">
      <c r="A277" s="23">
        <v>130</v>
      </c>
      <c r="B277" s="23" t="s">
        <v>123</v>
      </c>
      <c r="C277" s="23">
        <v>45114</v>
      </c>
      <c r="D277" s="23">
        <v>150</v>
      </c>
      <c r="E277" s="23">
        <v>4258</v>
      </c>
      <c r="F277" s="23" t="s">
        <v>309</v>
      </c>
      <c r="G277" s="23">
        <v>3</v>
      </c>
      <c r="H277" s="23">
        <v>2</v>
      </c>
      <c r="I277" s="23">
        <v>0</v>
      </c>
      <c r="J277" s="24"/>
      <c r="K277" s="23"/>
      <c r="L277" s="23"/>
      <c r="M277" s="23"/>
      <c r="N277" s="23"/>
      <c r="O277" s="23">
        <v>130</v>
      </c>
      <c r="P277" s="26" t="s">
        <v>883</v>
      </c>
      <c r="Q277" s="23"/>
      <c r="R277" s="23"/>
      <c r="S277" s="23"/>
      <c r="T277" s="23"/>
      <c r="U277" s="23"/>
      <c r="V277" s="23"/>
      <c r="W277" s="23"/>
      <c r="X277" s="23"/>
      <c r="Y277" s="25" t="s">
        <v>552</v>
      </c>
    </row>
    <row r="278" spans="1:26" x14ac:dyDescent="0.5">
      <c r="A278" s="23"/>
      <c r="B278" s="23" t="s">
        <v>123</v>
      </c>
      <c r="C278" s="23">
        <v>34742</v>
      </c>
      <c r="D278" s="23">
        <v>207</v>
      </c>
      <c r="E278" s="23">
        <v>2343</v>
      </c>
      <c r="F278" s="23" t="s">
        <v>309</v>
      </c>
      <c r="G278" s="23">
        <v>31</v>
      </c>
      <c r="H278" s="23">
        <v>3</v>
      </c>
      <c r="I278" s="23">
        <v>57</v>
      </c>
      <c r="J278" s="24"/>
      <c r="K278" s="23"/>
      <c r="L278" s="23"/>
      <c r="M278" s="23"/>
      <c r="N278" s="23"/>
      <c r="O278" s="23"/>
      <c r="P278" s="26"/>
      <c r="Q278" s="23"/>
      <c r="R278" s="23"/>
      <c r="S278" s="23"/>
      <c r="T278" s="23"/>
      <c r="U278" s="23"/>
      <c r="V278" s="23"/>
      <c r="W278" s="23"/>
      <c r="X278" s="23"/>
      <c r="Y278" s="25"/>
    </row>
    <row r="279" spans="1:26" x14ac:dyDescent="0.5">
      <c r="A279" s="23"/>
      <c r="B279" s="23" t="s">
        <v>123</v>
      </c>
      <c r="C279" s="23">
        <v>7502</v>
      </c>
      <c r="D279" s="23">
        <v>91</v>
      </c>
      <c r="E279" s="23">
        <v>441</v>
      </c>
      <c r="F279" s="23" t="s">
        <v>309</v>
      </c>
      <c r="G279" s="23">
        <v>2</v>
      </c>
      <c r="H279" s="23">
        <v>0</v>
      </c>
      <c r="I279" s="23">
        <v>59</v>
      </c>
      <c r="J279" s="24"/>
      <c r="K279" s="23"/>
      <c r="L279" s="23"/>
      <c r="M279" s="23"/>
      <c r="N279" s="23"/>
      <c r="O279" s="23"/>
      <c r="P279" s="26"/>
      <c r="Q279" s="23"/>
      <c r="R279" s="23"/>
      <c r="S279" s="23"/>
      <c r="T279" s="23"/>
      <c r="U279" s="23"/>
      <c r="V279" s="23"/>
      <c r="W279" s="23"/>
      <c r="X279" s="23"/>
      <c r="Y279" s="25"/>
    </row>
    <row r="280" spans="1:26" x14ac:dyDescent="0.5">
      <c r="A280" s="23"/>
      <c r="B280" s="23" t="s">
        <v>123</v>
      </c>
      <c r="C280" s="23">
        <v>7499</v>
      </c>
      <c r="D280" s="23">
        <v>88</v>
      </c>
      <c r="E280" s="23">
        <v>438</v>
      </c>
      <c r="F280" s="23" t="s">
        <v>309</v>
      </c>
      <c r="G280" s="23">
        <v>1</v>
      </c>
      <c r="H280" s="23">
        <v>3</v>
      </c>
      <c r="I280" s="23">
        <v>6</v>
      </c>
      <c r="J280" s="24"/>
      <c r="K280" s="23"/>
      <c r="L280" s="23"/>
      <c r="M280" s="23"/>
      <c r="N280" s="23"/>
      <c r="O280" s="23"/>
      <c r="P280" s="26"/>
      <c r="Q280" s="23"/>
      <c r="R280" s="23"/>
      <c r="S280" s="23"/>
      <c r="T280" s="23"/>
      <c r="U280" s="23"/>
      <c r="V280" s="23"/>
      <c r="W280" s="23"/>
      <c r="X280" s="23"/>
      <c r="Y280" s="25"/>
    </row>
    <row r="281" spans="1:26" x14ac:dyDescent="0.5">
      <c r="A281" s="23"/>
      <c r="B281" s="86" t="s">
        <v>128</v>
      </c>
      <c r="C281" s="86">
        <v>2273</v>
      </c>
      <c r="D281" s="86">
        <v>4</v>
      </c>
      <c r="E281" s="86">
        <v>23</v>
      </c>
      <c r="F281" s="86" t="s">
        <v>309</v>
      </c>
      <c r="G281" s="86">
        <v>5</v>
      </c>
      <c r="H281" s="86">
        <v>3</v>
      </c>
      <c r="I281" s="86">
        <v>60</v>
      </c>
      <c r="J281" s="100"/>
      <c r="K281" s="86"/>
      <c r="L281" s="86"/>
      <c r="M281" s="86"/>
      <c r="N281" s="86"/>
      <c r="O281" s="86"/>
      <c r="P281" s="89"/>
      <c r="Q281" s="86"/>
      <c r="R281" s="86"/>
      <c r="S281" s="86"/>
      <c r="T281" s="86"/>
      <c r="U281" s="86"/>
      <c r="V281" s="86"/>
      <c r="W281" s="86"/>
      <c r="X281" s="86"/>
      <c r="Y281" s="87"/>
      <c r="Z281" s="9" t="s">
        <v>1289</v>
      </c>
    </row>
    <row r="282" spans="1:26" x14ac:dyDescent="0.5">
      <c r="A282" s="23"/>
      <c r="B282" s="23" t="s">
        <v>123</v>
      </c>
      <c r="C282" s="23">
        <v>42088</v>
      </c>
      <c r="D282" s="23">
        <v>273</v>
      </c>
      <c r="E282" s="23">
        <v>3801</v>
      </c>
      <c r="F282" s="23" t="s">
        <v>309</v>
      </c>
      <c r="G282" s="23">
        <v>13</v>
      </c>
      <c r="H282" s="23">
        <v>0</v>
      </c>
      <c r="I282" s="23">
        <v>60</v>
      </c>
      <c r="J282" s="24"/>
      <c r="K282" s="23"/>
      <c r="L282" s="23"/>
      <c r="M282" s="23"/>
      <c r="N282" s="23"/>
      <c r="O282" s="23"/>
      <c r="P282" s="26"/>
      <c r="Q282" s="23"/>
      <c r="R282" s="23"/>
      <c r="S282" s="23"/>
      <c r="T282" s="23"/>
      <c r="U282" s="23"/>
      <c r="V282" s="23"/>
      <c r="W282" s="23"/>
      <c r="X282" s="23"/>
      <c r="Y282" s="25"/>
    </row>
    <row r="283" spans="1:26" x14ac:dyDescent="0.5">
      <c r="A283" s="23">
        <v>131</v>
      </c>
      <c r="B283" s="23" t="s">
        <v>128</v>
      </c>
      <c r="C283" s="23">
        <v>2457</v>
      </c>
      <c r="D283" s="23">
        <v>61</v>
      </c>
      <c r="E283" s="23">
        <v>9</v>
      </c>
      <c r="F283" s="23" t="s">
        <v>309</v>
      </c>
      <c r="G283" s="23">
        <v>28</v>
      </c>
      <c r="H283" s="23">
        <v>0</v>
      </c>
      <c r="I283" s="23">
        <v>0</v>
      </c>
      <c r="J283" s="24"/>
      <c r="K283" s="23"/>
      <c r="L283" s="23"/>
      <c r="M283" s="23"/>
      <c r="N283" s="23"/>
      <c r="O283" s="23">
        <v>131</v>
      </c>
      <c r="P283" s="26" t="s">
        <v>884</v>
      </c>
      <c r="Q283" s="23"/>
      <c r="R283" s="23"/>
      <c r="S283" s="23"/>
      <c r="T283" s="23"/>
      <c r="U283" s="23"/>
      <c r="V283" s="23"/>
      <c r="W283" s="23"/>
      <c r="X283" s="23"/>
      <c r="Y283" s="25" t="s">
        <v>558</v>
      </c>
    </row>
    <row r="284" spans="1:26" x14ac:dyDescent="0.5">
      <c r="A284" s="23"/>
      <c r="B284" s="23" t="s">
        <v>128</v>
      </c>
      <c r="C284" s="23">
        <v>2461</v>
      </c>
      <c r="D284" s="23">
        <v>63</v>
      </c>
      <c r="E284" s="23">
        <v>11</v>
      </c>
      <c r="F284" s="23" t="s">
        <v>309</v>
      </c>
      <c r="G284" s="23">
        <v>21</v>
      </c>
      <c r="H284" s="23">
        <v>3</v>
      </c>
      <c r="I284" s="23">
        <v>80</v>
      </c>
      <c r="J284" s="24"/>
      <c r="K284" s="23"/>
      <c r="L284" s="23"/>
      <c r="M284" s="23"/>
      <c r="N284" s="23"/>
      <c r="O284" s="23"/>
      <c r="P284" s="26"/>
      <c r="Q284" s="23"/>
      <c r="R284" s="23"/>
      <c r="S284" s="23"/>
      <c r="T284" s="23"/>
      <c r="U284" s="23"/>
      <c r="V284" s="23"/>
      <c r="W284" s="23"/>
      <c r="X284" s="23"/>
      <c r="Y284" s="25"/>
    </row>
    <row r="285" spans="1:26" x14ac:dyDescent="0.5">
      <c r="A285" s="23"/>
      <c r="B285" s="23" t="s">
        <v>128</v>
      </c>
      <c r="C285" s="23">
        <v>2462</v>
      </c>
      <c r="D285" s="23">
        <v>64</v>
      </c>
      <c r="E285" s="23">
        <v>12</v>
      </c>
      <c r="F285" s="23" t="s">
        <v>309</v>
      </c>
      <c r="G285" s="23">
        <v>11</v>
      </c>
      <c r="H285" s="23">
        <v>0</v>
      </c>
      <c r="I285" s="23">
        <v>40</v>
      </c>
      <c r="J285" s="24"/>
      <c r="K285" s="23"/>
      <c r="L285" s="23"/>
      <c r="M285" s="23"/>
      <c r="N285" s="23"/>
      <c r="O285" s="23"/>
      <c r="P285" s="26"/>
      <c r="Q285" s="23"/>
      <c r="R285" s="23"/>
      <c r="S285" s="23"/>
      <c r="T285" s="23"/>
      <c r="U285" s="23"/>
      <c r="V285" s="23"/>
      <c r="W285" s="23"/>
      <c r="X285" s="23"/>
      <c r="Y285" s="25"/>
    </row>
    <row r="286" spans="1:26" x14ac:dyDescent="0.5">
      <c r="A286" s="23"/>
      <c r="B286" s="23" t="s">
        <v>128</v>
      </c>
      <c r="C286" s="23">
        <v>2247</v>
      </c>
      <c r="D286" s="23">
        <v>79</v>
      </c>
      <c r="E286" s="23">
        <v>47</v>
      </c>
      <c r="F286" s="23" t="s">
        <v>309</v>
      </c>
      <c r="G286" s="23">
        <v>32</v>
      </c>
      <c r="H286" s="23">
        <v>3</v>
      </c>
      <c r="I286" s="23">
        <v>40</v>
      </c>
      <c r="J286" s="24"/>
      <c r="K286" s="23"/>
      <c r="L286" s="23"/>
      <c r="M286" s="23"/>
      <c r="N286" s="23"/>
      <c r="O286" s="23"/>
      <c r="P286" s="26"/>
      <c r="Q286" s="23"/>
      <c r="R286" s="23"/>
      <c r="S286" s="23"/>
      <c r="T286" s="23"/>
      <c r="U286" s="23"/>
      <c r="V286" s="23"/>
      <c r="W286" s="23"/>
      <c r="X286" s="23"/>
      <c r="Y286" s="25"/>
    </row>
    <row r="287" spans="1:26" x14ac:dyDescent="0.5">
      <c r="A287" s="23"/>
      <c r="B287" s="23" t="s">
        <v>128</v>
      </c>
      <c r="C287" s="23">
        <v>2246</v>
      </c>
      <c r="D287" s="23">
        <v>46</v>
      </c>
      <c r="E287" s="23">
        <v>46</v>
      </c>
      <c r="F287" s="23" t="s">
        <v>309</v>
      </c>
      <c r="G287" s="23">
        <v>38</v>
      </c>
      <c r="H287" s="23">
        <v>2</v>
      </c>
      <c r="I287" s="23">
        <v>20</v>
      </c>
      <c r="J287" s="24"/>
      <c r="K287" s="23"/>
      <c r="L287" s="23"/>
      <c r="M287" s="23"/>
      <c r="N287" s="23"/>
      <c r="O287" s="23"/>
      <c r="P287" s="26"/>
      <c r="Q287" s="23"/>
      <c r="R287" s="23"/>
      <c r="S287" s="23"/>
      <c r="T287" s="23"/>
      <c r="U287" s="23"/>
      <c r="V287" s="23"/>
      <c r="W287" s="23"/>
      <c r="X287" s="23"/>
      <c r="Y287" s="25"/>
    </row>
    <row r="288" spans="1:26" x14ac:dyDescent="0.5">
      <c r="A288" s="23">
        <v>132</v>
      </c>
      <c r="B288" s="23" t="s">
        <v>128</v>
      </c>
      <c r="C288" s="23">
        <v>2106</v>
      </c>
      <c r="D288" s="23">
        <v>57</v>
      </c>
      <c r="E288" s="23">
        <v>6</v>
      </c>
      <c r="F288" s="23" t="s">
        <v>309</v>
      </c>
      <c r="G288" s="23">
        <v>12</v>
      </c>
      <c r="H288" s="23">
        <v>3</v>
      </c>
      <c r="I288" s="23">
        <v>40</v>
      </c>
      <c r="J288" s="24"/>
      <c r="K288" s="23"/>
      <c r="L288" s="23"/>
      <c r="M288" s="23"/>
      <c r="N288" s="23"/>
      <c r="O288" s="23">
        <v>132</v>
      </c>
      <c r="P288" s="26" t="s">
        <v>885</v>
      </c>
      <c r="Q288" s="23"/>
      <c r="R288" s="23"/>
      <c r="S288" s="23"/>
      <c r="T288" s="23"/>
      <c r="U288" s="23"/>
      <c r="V288" s="23"/>
      <c r="W288" s="23"/>
      <c r="X288" s="23"/>
      <c r="Y288" s="25" t="s">
        <v>561</v>
      </c>
    </row>
    <row r="289" spans="1:26" x14ac:dyDescent="0.5">
      <c r="A289" s="23">
        <v>133</v>
      </c>
      <c r="B289" s="23" t="s">
        <v>128</v>
      </c>
      <c r="C289" s="23">
        <v>700</v>
      </c>
      <c r="D289" s="23">
        <v>177</v>
      </c>
      <c r="E289" s="23">
        <v>40</v>
      </c>
      <c r="F289" s="23" t="s">
        <v>309</v>
      </c>
      <c r="G289" s="23">
        <v>4</v>
      </c>
      <c r="H289" s="23">
        <v>3</v>
      </c>
      <c r="I289" s="23">
        <v>79</v>
      </c>
      <c r="J289" s="24"/>
      <c r="K289" s="23"/>
      <c r="L289" s="23"/>
      <c r="M289" s="23"/>
      <c r="N289" s="23"/>
      <c r="O289" s="23">
        <v>133</v>
      </c>
      <c r="P289" s="26" t="s">
        <v>588</v>
      </c>
      <c r="Q289" s="23"/>
      <c r="R289" s="23"/>
      <c r="S289" s="23"/>
      <c r="T289" s="23"/>
      <c r="U289" s="23"/>
      <c r="V289" s="23"/>
      <c r="W289" s="23"/>
      <c r="X289" s="23"/>
      <c r="Y289" s="25" t="s">
        <v>563</v>
      </c>
    </row>
    <row r="290" spans="1:26" x14ac:dyDescent="0.5">
      <c r="A290" s="23">
        <v>134</v>
      </c>
      <c r="B290" s="23" t="s">
        <v>128</v>
      </c>
      <c r="C290" s="23">
        <v>2453</v>
      </c>
      <c r="D290" s="23">
        <v>55</v>
      </c>
      <c r="E290" s="23">
        <v>3</v>
      </c>
      <c r="F290" s="23" t="s">
        <v>309</v>
      </c>
      <c r="G290" s="23">
        <v>44</v>
      </c>
      <c r="H290" s="23">
        <v>0</v>
      </c>
      <c r="I290" s="23">
        <v>2</v>
      </c>
      <c r="J290" s="24"/>
      <c r="K290" s="23"/>
      <c r="L290" s="23"/>
      <c r="M290" s="23"/>
      <c r="N290" s="23"/>
      <c r="O290" s="23">
        <v>134</v>
      </c>
      <c r="P290" s="26" t="s">
        <v>823</v>
      </c>
      <c r="Q290" s="23"/>
      <c r="R290" s="23"/>
      <c r="S290" s="23"/>
      <c r="T290" s="23"/>
      <c r="U290" s="23"/>
      <c r="V290" s="23"/>
      <c r="W290" s="23"/>
      <c r="X290" s="23"/>
      <c r="Y290" s="25" t="s">
        <v>827</v>
      </c>
    </row>
    <row r="291" spans="1:26" x14ac:dyDescent="0.5">
      <c r="A291" s="23">
        <v>135</v>
      </c>
      <c r="B291" s="23" t="s">
        <v>123</v>
      </c>
      <c r="C291" s="23">
        <v>27273</v>
      </c>
      <c r="D291" s="23">
        <v>12</v>
      </c>
      <c r="E291" s="23">
        <v>957</v>
      </c>
      <c r="F291" s="23" t="s">
        <v>309</v>
      </c>
      <c r="G291" s="23">
        <v>27</v>
      </c>
      <c r="H291" s="23">
        <v>3</v>
      </c>
      <c r="I291" s="23">
        <v>41</v>
      </c>
      <c r="J291" s="24"/>
      <c r="K291" s="23"/>
      <c r="L291" s="23"/>
      <c r="M291" s="23"/>
      <c r="N291" s="23"/>
      <c r="O291" s="23">
        <v>135</v>
      </c>
      <c r="P291" s="26" t="s">
        <v>887</v>
      </c>
      <c r="Q291" s="23"/>
      <c r="R291" s="23"/>
      <c r="S291" s="23"/>
      <c r="T291" s="23"/>
      <c r="U291" s="23"/>
      <c r="V291" s="23"/>
      <c r="W291" s="23"/>
      <c r="X291" s="23"/>
      <c r="Y291" s="25" t="s">
        <v>886</v>
      </c>
    </row>
    <row r="292" spans="1:26" x14ac:dyDescent="0.5">
      <c r="A292" s="23">
        <v>136</v>
      </c>
      <c r="B292" s="23" t="s">
        <v>128</v>
      </c>
      <c r="C292" s="23">
        <v>2216</v>
      </c>
      <c r="D292" s="23">
        <v>61</v>
      </c>
      <c r="E292" s="23">
        <v>16</v>
      </c>
      <c r="F292" s="23" t="s">
        <v>309</v>
      </c>
      <c r="G292" s="23">
        <v>17</v>
      </c>
      <c r="H292" s="23">
        <v>0</v>
      </c>
      <c r="I292" s="23">
        <v>0</v>
      </c>
      <c r="J292" s="24"/>
      <c r="K292" s="23"/>
      <c r="L292" s="23"/>
      <c r="M292" s="23"/>
      <c r="N292" s="23"/>
      <c r="O292" s="23">
        <v>136</v>
      </c>
      <c r="P292" s="26" t="s">
        <v>820</v>
      </c>
      <c r="Q292" s="23"/>
      <c r="R292" s="23"/>
      <c r="S292" s="23"/>
      <c r="T292" s="23"/>
      <c r="U292" s="23"/>
      <c r="V292" s="23"/>
      <c r="W292" s="23"/>
      <c r="X292" s="23"/>
      <c r="Y292" s="25" t="s">
        <v>536</v>
      </c>
    </row>
    <row r="293" spans="1:26" x14ac:dyDescent="0.5">
      <c r="A293" s="23">
        <v>137</v>
      </c>
      <c r="B293" s="23" t="s">
        <v>128</v>
      </c>
      <c r="C293" s="23">
        <v>971</v>
      </c>
      <c r="D293" s="23">
        <v>62</v>
      </c>
      <c r="E293" s="23">
        <v>21</v>
      </c>
      <c r="F293" s="23" t="s">
        <v>309</v>
      </c>
      <c r="G293" s="23">
        <v>15</v>
      </c>
      <c r="H293" s="23">
        <v>2</v>
      </c>
      <c r="I293" s="23">
        <v>20</v>
      </c>
      <c r="J293" s="24"/>
      <c r="K293" s="23"/>
      <c r="L293" s="23"/>
      <c r="M293" s="23"/>
      <c r="N293" s="23"/>
      <c r="O293" s="23">
        <v>137</v>
      </c>
      <c r="P293" s="26" t="s">
        <v>820</v>
      </c>
      <c r="Q293" s="23"/>
      <c r="R293" s="23"/>
      <c r="S293" s="23"/>
      <c r="T293" s="23"/>
      <c r="U293" s="23"/>
      <c r="V293" s="23"/>
      <c r="W293" s="23"/>
      <c r="X293" s="23"/>
      <c r="Y293" s="25" t="s">
        <v>821</v>
      </c>
    </row>
    <row r="294" spans="1:26" x14ac:dyDescent="0.5">
      <c r="A294" s="23">
        <v>138</v>
      </c>
      <c r="B294" s="23" t="s">
        <v>123</v>
      </c>
      <c r="C294" s="23">
        <v>48843</v>
      </c>
      <c r="D294" s="23">
        <v>185</v>
      </c>
      <c r="E294" s="23">
        <v>4901</v>
      </c>
      <c r="F294" s="23" t="s">
        <v>309</v>
      </c>
      <c r="G294" s="23">
        <v>5</v>
      </c>
      <c r="H294" s="23">
        <v>0</v>
      </c>
      <c r="I294" s="23">
        <v>6</v>
      </c>
      <c r="J294" s="24"/>
      <c r="K294" s="23"/>
      <c r="L294" s="23"/>
      <c r="M294" s="23"/>
      <c r="N294" s="23"/>
      <c r="O294" s="23">
        <v>138</v>
      </c>
      <c r="P294" s="26" t="s">
        <v>745</v>
      </c>
      <c r="Q294" s="23"/>
      <c r="R294" s="23"/>
      <c r="S294" s="23"/>
      <c r="T294" s="23"/>
      <c r="U294" s="23"/>
      <c r="V294" s="23"/>
      <c r="W294" s="23"/>
      <c r="X294" s="23"/>
      <c r="Y294" s="25" t="s">
        <v>822</v>
      </c>
    </row>
    <row r="295" spans="1:26" x14ac:dyDescent="0.5">
      <c r="A295" s="23"/>
      <c r="B295" s="23" t="s">
        <v>123</v>
      </c>
      <c r="C295" s="23">
        <v>42496</v>
      </c>
      <c r="D295" s="23">
        <v>308</v>
      </c>
      <c r="E295" s="23">
        <v>3860</v>
      </c>
      <c r="F295" s="23" t="s">
        <v>309</v>
      </c>
      <c r="G295" s="23">
        <v>2</v>
      </c>
      <c r="H295" s="23">
        <v>0</v>
      </c>
      <c r="I295" s="23">
        <v>91</v>
      </c>
      <c r="J295" s="24"/>
      <c r="K295" s="23"/>
      <c r="L295" s="23"/>
      <c r="M295" s="23"/>
      <c r="N295" s="23"/>
      <c r="O295" s="23"/>
      <c r="P295" s="26"/>
      <c r="Q295" s="23"/>
      <c r="R295" s="23"/>
      <c r="S295" s="23"/>
      <c r="T295" s="23"/>
      <c r="U295" s="23"/>
      <c r="V295" s="23"/>
      <c r="W295" s="23"/>
      <c r="X295" s="23"/>
      <c r="Y295" s="25"/>
    </row>
    <row r="296" spans="1:26" x14ac:dyDescent="0.5">
      <c r="A296" s="23"/>
      <c r="B296" s="23" t="s">
        <v>123</v>
      </c>
      <c r="C296" s="23">
        <v>42495</v>
      </c>
      <c r="D296" s="23">
        <v>307</v>
      </c>
      <c r="E296" s="23">
        <v>3859</v>
      </c>
      <c r="F296" s="23" t="s">
        <v>309</v>
      </c>
      <c r="G296" s="23">
        <v>3</v>
      </c>
      <c r="H296" s="23">
        <v>3</v>
      </c>
      <c r="I296" s="23">
        <v>91</v>
      </c>
      <c r="J296" s="24"/>
      <c r="K296" s="23"/>
      <c r="L296" s="23"/>
      <c r="M296" s="23"/>
      <c r="N296" s="23"/>
      <c r="O296" s="23"/>
      <c r="P296" s="26"/>
      <c r="Q296" s="23"/>
      <c r="R296" s="23"/>
      <c r="S296" s="23"/>
      <c r="T296" s="23"/>
      <c r="U296" s="23"/>
      <c r="V296" s="23"/>
      <c r="W296" s="23"/>
      <c r="X296" s="23"/>
      <c r="Y296" s="25"/>
    </row>
    <row r="297" spans="1:26" x14ac:dyDescent="0.5">
      <c r="A297" s="23">
        <v>139</v>
      </c>
      <c r="B297" s="23" t="s">
        <v>123</v>
      </c>
      <c r="C297" s="23">
        <v>32294</v>
      </c>
      <c r="D297" s="23">
        <v>51</v>
      </c>
      <c r="E297" s="23">
        <v>1133</v>
      </c>
      <c r="F297" s="23" t="s">
        <v>309</v>
      </c>
      <c r="G297" s="23">
        <v>12</v>
      </c>
      <c r="H297" s="23">
        <v>3</v>
      </c>
      <c r="I297" s="23">
        <v>68</v>
      </c>
      <c r="J297" s="24"/>
      <c r="K297" s="23"/>
      <c r="L297" s="23"/>
      <c r="M297" s="23"/>
      <c r="N297" s="23"/>
      <c r="O297" s="23">
        <v>139</v>
      </c>
      <c r="P297" s="26" t="s">
        <v>823</v>
      </c>
      <c r="Q297" s="23"/>
      <c r="R297" s="23"/>
      <c r="S297" s="23"/>
      <c r="T297" s="23"/>
      <c r="U297" s="23"/>
      <c r="V297" s="23"/>
      <c r="W297" s="23"/>
      <c r="X297" s="23"/>
      <c r="Y297" s="25" t="s">
        <v>824</v>
      </c>
      <c r="Z297" s="9" t="s">
        <v>888</v>
      </c>
    </row>
    <row r="298" spans="1:26" x14ac:dyDescent="0.5">
      <c r="A298" s="23"/>
      <c r="B298" s="23" t="s">
        <v>128</v>
      </c>
      <c r="C298" s="23">
        <v>2278</v>
      </c>
      <c r="D298" s="23">
        <v>9</v>
      </c>
      <c r="E298" s="23">
        <v>28</v>
      </c>
      <c r="F298" s="23" t="s">
        <v>309</v>
      </c>
      <c r="G298" s="23">
        <v>17</v>
      </c>
      <c r="H298" s="23">
        <v>2</v>
      </c>
      <c r="I298" s="23">
        <v>40</v>
      </c>
      <c r="J298" s="24"/>
      <c r="K298" s="23"/>
      <c r="L298" s="23"/>
      <c r="M298" s="23"/>
      <c r="N298" s="23"/>
      <c r="O298" s="23"/>
      <c r="P298" s="26"/>
      <c r="Q298" s="23"/>
      <c r="R298" s="23"/>
      <c r="S298" s="23"/>
      <c r="T298" s="23"/>
      <c r="U298" s="23"/>
      <c r="V298" s="23"/>
      <c r="W298" s="23"/>
      <c r="X298" s="23"/>
      <c r="Y298" s="25"/>
    </row>
    <row r="299" spans="1:26" x14ac:dyDescent="0.5">
      <c r="A299" s="23"/>
      <c r="B299" s="23" t="s">
        <v>123</v>
      </c>
      <c r="C299" s="23">
        <v>42091</v>
      </c>
      <c r="D299" s="23">
        <v>276</v>
      </c>
      <c r="E299" s="23">
        <v>3804</v>
      </c>
      <c r="F299" s="23" t="s">
        <v>309</v>
      </c>
      <c r="G299" s="23">
        <v>17</v>
      </c>
      <c r="H299" s="23">
        <v>0</v>
      </c>
      <c r="I299" s="23">
        <v>66</v>
      </c>
      <c r="J299" s="24"/>
      <c r="K299" s="23"/>
      <c r="L299" s="23"/>
      <c r="M299" s="23"/>
      <c r="N299" s="23"/>
      <c r="O299" s="23"/>
      <c r="P299" s="26"/>
      <c r="Q299" s="23"/>
      <c r="R299" s="23"/>
      <c r="S299" s="23"/>
      <c r="T299" s="23"/>
      <c r="U299" s="23"/>
      <c r="V299" s="23"/>
      <c r="W299" s="23"/>
      <c r="X299" s="23"/>
      <c r="Y299" s="25"/>
    </row>
    <row r="300" spans="1:26" x14ac:dyDescent="0.5">
      <c r="A300" s="23">
        <v>140</v>
      </c>
      <c r="B300" s="23" t="s">
        <v>128</v>
      </c>
      <c r="C300" s="23">
        <v>848</v>
      </c>
      <c r="D300" s="23">
        <v>94</v>
      </c>
      <c r="E300" s="23">
        <v>48</v>
      </c>
      <c r="F300" s="23" t="s">
        <v>309</v>
      </c>
      <c r="G300" s="23">
        <v>14</v>
      </c>
      <c r="H300" s="23">
        <v>3</v>
      </c>
      <c r="I300" s="23">
        <v>0</v>
      </c>
      <c r="J300" s="24"/>
      <c r="K300" s="23"/>
      <c r="L300" s="23"/>
      <c r="M300" s="23"/>
      <c r="N300" s="23"/>
      <c r="O300" s="23">
        <v>140</v>
      </c>
      <c r="P300" s="26" t="s">
        <v>652</v>
      </c>
      <c r="Q300" s="23"/>
      <c r="R300" s="23"/>
      <c r="S300" s="23"/>
      <c r="T300" s="23"/>
      <c r="U300" s="23"/>
      <c r="V300" s="23"/>
      <c r="W300" s="23"/>
      <c r="X300" s="23"/>
      <c r="Y300" s="25" t="s">
        <v>826</v>
      </c>
    </row>
    <row r="301" spans="1:26" x14ac:dyDescent="0.5">
      <c r="A301" s="23">
        <v>141</v>
      </c>
      <c r="B301" s="23" t="s">
        <v>123</v>
      </c>
      <c r="C301" s="23">
        <v>38490</v>
      </c>
      <c r="D301" s="23">
        <v>42</v>
      </c>
      <c r="E301" s="23">
        <v>2849</v>
      </c>
      <c r="F301" s="23" t="s">
        <v>309</v>
      </c>
      <c r="G301" s="23">
        <v>7</v>
      </c>
      <c r="H301" s="23">
        <v>1</v>
      </c>
      <c r="I301" s="23">
        <v>32</v>
      </c>
      <c r="J301" s="24"/>
      <c r="K301" s="23"/>
      <c r="L301" s="23"/>
      <c r="M301" s="23"/>
      <c r="N301" s="23"/>
      <c r="O301" s="23">
        <v>141</v>
      </c>
      <c r="P301" s="26" t="s">
        <v>890</v>
      </c>
      <c r="Q301" s="23"/>
      <c r="R301" s="23"/>
      <c r="S301" s="23"/>
      <c r="T301" s="23"/>
      <c r="U301" s="23"/>
      <c r="V301" s="23"/>
      <c r="W301" s="23"/>
      <c r="X301" s="23"/>
      <c r="Y301" s="25" t="s">
        <v>889</v>
      </c>
    </row>
    <row r="302" spans="1:26" x14ac:dyDescent="0.5">
      <c r="A302" s="23"/>
      <c r="B302" s="23" t="s">
        <v>128</v>
      </c>
      <c r="C302" s="23">
        <v>2231</v>
      </c>
      <c r="D302" s="23">
        <v>76</v>
      </c>
      <c r="E302" s="23">
        <v>31</v>
      </c>
      <c r="F302" s="23" t="s">
        <v>309</v>
      </c>
      <c r="G302" s="23">
        <v>12</v>
      </c>
      <c r="H302" s="23">
        <v>0</v>
      </c>
      <c r="I302" s="23">
        <v>20</v>
      </c>
      <c r="J302" s="24"/>
      <c r="K302" s="23"/>
      <c r="L302" s="23"/>
      <c r="M302" s="23"/>
      <c r="N302" s="23"/>
      <c r="O302" s="23"/>
      <c r="P302" s="26"/>
      <c r="Q302" s="23"/>
      <c r="R302" s="23"/>
      <c r="S302" s="23"/>
      <c r="T302" s="23"/>
      <c r="U302" s="23"/>
      <c r="V302" s="23"/>
      <c r="W302" s="23"/>
      <c r="X302" s="23"/>
      <c r="Y302" s="25"/>
    </row>
    <row r="303" spans="1:26" x14ac:dyDescent="0.5">
      <c r="A303" s="23"/>
      <c r="B303" s="23" t="s">
        <v>128</v>
      </c>
      <c r="C303" s="23">
        <v>382</v>
      </c>
      <c r="D303" s="23">
        <v>146</v>
      </c>
      <c r="E303" s="23">
        <v>32</v>
      </c>
      <c r="F303" s="23" t="s">
        <v>309</v>
      </c>
      <c r="G303" s="23">
        <v>7</v>
      </c>
      <c r="H303" s="23">
        <v>2</v>
      </c>
      <c r="I303" s="23">
        <v>40</v>
      </c>
      <c r="J303" s="24"/>
      <c r="K303" s="23"/>
      <c r="L303" s="23"/>
      <c r="M303" s="23"/>
      <c r="N303" s="23"/>
      <c r="O303" s="23"/>
      <c r="P303" s="26"/>
      <c r="Q303" s="23"/>
      <c r="R303" s="23"/>
      <c r="S303" s="23"/>
      <c r="T303" s="23"/>
      <c r="U303" s="23"/>
      <c r="V303" s="23"/>
      <c r="W303" s="23"/>
      <c r="X303" s="23"/>
      <c r="Y303" s="25"/>
    </row>
    <row r="304" spans="1:26" x14ac:dyDescent="0.5">
      <c r="A304" s="23">
        <v>142</v>
      </c>
      <c r="B304" s="86" t="s">
        <v>128</v>
      </c>
      <c r="C304" s="86">
        <v>543</v>
      </c>
      <c r="D304" s="86">
        <v>32</v>
      </c>
      <c r="E304" s="86">
        <v>43</v>
      </c>
      <c r="F304" s="86" t="s">
        <v>309</v>
      </c>
      <c r="G304" s="86">
        <v>13</v>
      </c>
      <c r="H304" s="86">
        <v>1</v>
      </c>
      <c r="I304" s="86">
        <v>40</v>
      </c>
      <c r="J304" s="24"/>
      <c r="K304" s="23"/>
      <c r="L304" s="23"/>
      <c r="M304" s="23"/>
      <c r="N304" s="23"/>
      <c r="O304" s="23">
        <v>142</v>
      </c>
      <c r="P304" s="26" t="s">
        <v>890</v>
      </c>
      <c r="Q304" s="23"/>
      <c r="R304" s="23"/>
      <c r="S304" s="23"/>
      <c r="T304" s="23"/>
      <c r="U304" s="23"/>
      <c r="V304" s="23"/>
      <c r="W304" s="23"/>
      <c r="X304" s="23"/>
      <c r="Y304" s="87" t="s">
        <v>891</v>
      </c>
      <c r="Z304" s="81" t="s">
        <v>927</v>
      </c>
    </row>
    <row r="305" spans="1:25" x14ac:dyDescent="0.5">
      <c r="A305" s="23"/>
      <c r="B305" s="86" t="s">
        <v>123</v>
      </c>
      <c r="C305" s="86">
        <v>42867</v>
      </c>
      <c r="D305" s="86">
        <v>165</v>
      </c>
      <c r="E305" s="86">
        <v>4004</v>
      </c>
      <c r="F305" s="86" t="s">
        <v>309</v>
      </c>
      <c r="G305" s="86">
        <v>12</v>
      </c>
      <c r="H305" s="86">
        <v>0</v>
      </c>
      <c r="I305" s="86">
        <v>34</v>
      </c>
      <c r="J305" s="24"/>
      <c r="K305" s="23"/>
      <c r="L305" s="23"/>
      <c r="M305" s="23"/>
      <c r="N305" s="23"/>
      <c r="O305" s="23"/>
      <c r="P305" s="26"/>
      <c r="Q305" s="23"/>
      <c r="R305" s="23"/>
      <c r="S305" s="23"/>
      <c r="T305" s="23"/>
      <c r="U305" s="23"/>
      <c r="V305" s="23"/>
      <c r="W305" s="23"/>
      <c r="X305" s="23"/>
      <c r="Y305" s="25"/>
    </row>
    <row r="306" spans="1:25" x14ac:dyDescent="0.5">
      <c r="A306" s="23"/>
      <c r="B306" s="86" t="s">
        <v>123</v>
      </c>
      <c r="C306" s="86">
        <v>19210</v>
      </c>
      <c r="D306" s="86">
        <v>11</v>
      </c>
      <c r="E306" s="86">
        <v>1709</v>
      </c>
      <c r="F306" s="86" t="s">
        <v>309</v>
      </c>
      <c r="G306" s="86">
        <v>3</v>
      </c>
      <c r="H306" s="86">
        <v>0</v>
      </c>
      <c r="I306" s="86">
        <v>20</v>
      </c>
      <c r="J306" s="24"/>
      <c r="K306" s="23"/>
      <c r="L306" s="23"/>
      <c r="M306" s="23"/>
      <c r="N306" s="23"/>
      <c r="O306" s="23"/>
      <c r="P306" s="26"/>
      <c r="Q306" s="23"/>
      <c r="R306" s="23"/>
      <c r="S306" s="23"/>
      <c r="T306" s="23"/>
      <c r="U306" s="23"/>
      <c r="V306" s="23"/>
      <c r="W306" s="23"/>
      <c r="X306" s="23"/>
      <c r="Y306" s="25"/>
    </row>
    <row r="307" spans="1:25" x14ac:dyDescent="0.5">
      <c r="A307" s="23"/>
      <c r="B307" s="86" t="s">
        <v>128</v>
      </c>
      <c r="C307" s="82">
        <v>384</v>
      </c>
      <c r="D307" s="82">
        <v>148</v>
      </c>
      <c r="E307" s="82">
        <v>34</v>
      </c>
      <c r="F307" s="82" t="s">
        <v>309</v>
      </c>
      <c r="G307" s="82">
        <v>8</v>
      </c>
      <c r="H307" s="82">
        <v>0</v>
      </c>
      <c r="I307" s="82">
        <v>33</v>
      </c>
      <c r="J307" s="24"/>
      <c r="K307" s="23"/>
      <c r="L307" s="23"/>
      <c r="M307" s="23"/>
      <c r="N307" s="23"/>
      <c r="O307" s="23"/>
      <c r="P307" s="26"/>
      <c r="Q307" s="23"/>
      <c r="R307" s="23"/>
      <c r="S307" s="23"/>
      <c r="T307" s="23"/>
      <c r="U307" s="23"/>
      <c r="V307" s="23"/>
      <c r="W307" s="23"/>
      <c r="X307" s="23"/>
      <c r="Y307" s="25"/>
    </row>
    <row r="308" spans="1:25" x14ac:dyDescent="0.5">
      <c r="A308" s="23">
        <v>143</v>
      </c>
      <c r="B308" s="23" t="s">
        <v>128</v>
      </c>
      <c r="C308" s="23">
        <v>838</v>
      </c>
      <c r="D308" s="23">
        <v>87</v>
      </c>
      <c r="E308" s="23">
        <v>38</v>
      </c>
      <c r="F308" s="23" t="s">
        <v>309</v>
      </c>
      <c r="G308" s="23">
        <v>11</v>
      </c>
      <c r="H308" s="23">
        <v>0</v>
      </c>
      <c r="I308" s="23">
        <v>0</v>
      </c>
      <c r="J308" s="24"/>
      <c r="K308" s="23"/>
      <c r="L308" s="23"/>
      <c r="M308" s="23"/>
      <c r="N308" s="23"/>
      <c r="O308" s="23">
        <v>143</v>
      </c>
      <c r="P308" s="26" t="s">
        <v>892</v>
      </c>
      <c r="Q308" s="23"/>
      <c r="R308" s="23"/>
      <c r="S308" s="23"/>
      <c r="T308" s="23"/>
      <c r="U308" s="23"/>
      <c r="V308" s="23"/>
      <c r="W308" s="23"/>
      <c r="X308" s="23"/>
      <c r="Y308" s="25" t="s">
        <v>893</v>
      </c>
    </row>
    <row r="309" spans="1:25" x14ac:dyDescent="0.5">
      <c r="A309" s="23">
        <v>144</v>
      </c>
      <c r="B309" s="23" t="s">
        <v>128</v>
      </c>
      <c r="C309" s="23">
        <v>1033</v>
      </c>
      <c r="D309" s="23">
        <v>110</v>
      </c>
      <c r="E309" s="23">
        <v>33</v>
      </c>
      <c r="F309" s="23" t="s">
        <v>309</v>
      </c>
      <c r="G309" s="23">
        <v>3</v>
      </c>
      <c r="H309" s="23">
        <v>0</v>
      </c>
      <c r="I309" s="23">
        <v>57</v>
      </c>
      <c r="J309" s="24"/>
      <c r="K309" s="23"/>
      <c r="L309" s="23"/>
      <c r="M309" s="23"/>
      <c r="N309" s="23"/>
      <c r="O309" s="23">
        <v>144</v>
      </c>
      <c r="P309" s="26" t="s">
        <v>894</v>
      </c>
      <c r="Q309" s="23"/>
      <c r="R309" s="23"/>
      <c r="S309" s="23"/>
      <c r="T309" s="23"/>
      <c r="U309" s="23"/>
      <c r="V309" s="23"/>
      <c r="W309" s="23"/>
      <c r="X309" s="23"/>
      <c r="Y309" s="25" t="s">
        <v>895</v>
      </c>
    </row>
    <row r="310" spans="1:25" x14ac:dyDescent="0.5">
      <c r="A310" s="23"/>
      <c r="B310" s="23" t="s">
        <v>128</v>
      </c>
      <c r="C310" s="23">
        <v>862</v>
      </c>
      <c r="D310" s="23">
        <v>101</v>
      </c>
      <c r="E310" s="23">
        <v>12</v>
      </c>
      <c r="F310" s="23" t="s">
        <v>309</v>
      </c>
      <c r="G310" s="23">
        <v>3</v>
      </c>
      <c r="H310" s="23">
        <v>3</v>
      </c>
      <c r="I310" s="23">
        <v>73</v>
      </c>
      <c r="J310" s="24"/>
      <c r="K310" s="23"/>
      <c r="L310" s="23"/>
      <c r="M310" s="23"/>
      <c r="N310" s="23"/>
      <c r="O310" s="23"/>
      <c r="P310" s="26"/>
      <c r="Q310" s="23"/>
      <c r="R310" s="23"/>
      <c r="S310" s="23"/>
      <c r="T310" s="23"/>
      <c r="U310" s="23"/>
      <c r="V310" s="23"/>
      <c r="W310" s="23"/>
      <c r="X310" s="23"/>
      <c r="Y310" s="25"/>
    </row>
    <row r="311" spans="1:25" x14ac:dyDescent="0.5">
      <c r="A311" s="23">
        <v>145</v>
      </c>
      <c r="B311" s="23" t="s">
        <v>128</v>
      </c>
      <c r="C311" s="23">
        <v>160</v>
      </c>
      <c r="D311" s="23">
        <v>123</v>
      </c>
      <c r="E311" s="23">
        <v>10</v>
      </c>
      <c r="F311" s="23" t="s">
        <v>309</v>
      </c>
      <c r="G311" s="23">
        <v>11</v>
      </c>
      <c r="H311" s="23">
        <v>3</v>
      </c>
      <c r="I311" s="23">
        <v>73</v>
      </c>
      <c r="J311" s="24"/>
      <c r="K311" s="23"/>
      <c r="L311" s="23"/>
      <c r="M311" s="23"/>
      <c r="N311" s="23"/>
      <c r="O311" s="23">
        <v>145</v>
      </c>
      <c r="P311" s="26" t="s">
        <v>896</v>
      </c>
      <c r="Q311" s="23"/>
      <c r="R311" s="23"/>
      <c r="S311" s="23"/>
      <c r="T311" s="23"/>
      <c r="U311" s="23"/>
      <c r="V311" s="23"/>
      <c r="W311" s="23"/>
      <c r="X311" s="23"/>
      <c r="Y311" s="25" t="s">
        <v>897</v>
      </c>
    </row>
    <row r="312" spans="1:25" x14ac:dyDescent="0.5">
      <c r="A312" s="23">
        <v>146</v>
      </c>
      <c r="B312" s="23" t="s">
        <v>123</v>
      </c>
      <c r="C312" s="23">
        <v>16284</v>
      </c>
      <c r="D312" s="23">
        <v>49</v>
      </c>
      <c r="E312" s="23">
        <v>1338</v>
      </c>
      <c r="F312" s="23" t="s">
        <v>309</v>
      </c>
      <c r="G312" s="23">
        <v>15</v>
      </c>
      <c r="H312" s="23">
        <v>3</v>
      </c>
      <c r="I312" s="23">
        <v>40</v>
      </c>
      <c r="J312" s="24"/>
      <c r="K312" s="23"/>
      <c r="L312" s="23"/>
      <c r="M312" s="23"/>
      <c r="N312" s="23"/>
      <c r="O312" s="23">
        <v>146</v>
      </c>
      <c r="P312" s="26" t="s">
        <v>898</v>
      </c>
      <c r="Q312" s="23"/>
      <c r="R312" s="23"/>
      <c r="S312" s="23"/>
      <c r="T312" s="23"/>
      <c r="U312" s="23"/>
      <c r="V312" s="23"/>
      <c r="W312" s="23"/>
      <c r="X312" s="23"/>
      <c r="Y312" s="25" t="s">
        <v>899</v>
      </c>
    </row>
    <row r="313" spans="1:25" x14ac:dyDescent="0.5">
      <c r="A313" s="23"/>
      <c r="B313" s="23" t="s">
        <v>123</v>
      </c>
      <c r="C313" s="23">
        <v>24925</v>
      </c>
      <c r="D313" s="23">
        <v>98</v>
      </c>
      <c r="E313" s="23">
        <v>686</v>
      </c>
      <c r="F313" s="23" t="s">
        <v>309</v>
      </c>
      <c r="G313" s="23">
        <v>0</v>
      </c>
      <c r="H313" s="23">
        <v>2</v>
      </c>
      <c r="I313" s="23">
        <v>92</v>
      </c>
      <c r="J313" s="24"/>
      <c r="K313" s="23"/>
      <c r="L313" s="23"/>
      <c r="M313" s="23"/>
      <c r="N313" s="23"/>
      <c r="O313" s="23"/>
      <c r="P313" s="26"/>
      <c r="Q313" s="23"/>
      <c r="R313" s="23"/>
      <c r="S313" s="23"/>
      <c r="T313" s="23"/>
      <c r="U313" s="23"/>
      <c r="V313" s="23"/>
      <c r="W313" s="23"/>
      <c r="X313" s="23"/>
      <c r="Y313" s="25"/>
    </row>
    <row r="314" spans="1:25" x14ac:dyDescent="0.5">
      <c r="A314" s="23"/>
      <c r="B314" s="23" t="s">
        <v>123</v>
      </c>
      <c r="C314" s="23">
        <v>16283</v>
      </c>
      <c r="D314" s="23">
        <v>56</v>
      </c>
      <c r="E314" s="23">
        <v>1331</v>
      </c>
      <c r="F314" s="23" t="s">
        <v>309</v>
      </c>
      <c r="G314" s="23">
        <v>2</v>
      </c>
      <c r="H314" s="23">
        <v>3</v>
      </c>
      <c r="I314" s="23">
        <v>32</v>
      </c>
      <c r="J314" s="24"/>
      <c r="K314" s="23"/>
      <c r="L314" s="23"/>
      <c r="M314" s="23"/>
      <c r="N314" s="23"/>
      <c r="O314" s="23"/>
      <c r="P314" s="26"/>
      <c r="Q314" s="23"/>
      <c r="R314" s="23"/>
      <c r="S314" s="23"/>
      <c r="T314" s="23"/>
      <c r="U314" s="23"/>
      <c r="V314" s="23"/>
      <c r="W314" s="23"/>
      <c r="X314" s="23"/>
      <c r="Y314" s="25"/>
    </row>
    <row r="315" spans="1:25" x14ac:dyDescent="0.5">
      <c r="A315" s="23"/>
      <c r="B315" s="23" t="s">
        <v>123</v>
      </c>
      <c r="C315" s="23">
        <v>16285</v>
      </c>
      <c r="D315" s="23">
        <v>52</v>
      </c>
      <c r="E315" s="23">
        <v>1339</v>
      </c>
      <c r="F315" s="23" t="s">
        <v>309</v>
      </c>
      <c r="G315" s="23">
        <v>12</v>
      </c>
      <c r="H315" s="23">
        <v>1</v>
      </c>
      <c r="I315" s="23">
        <v>30</v>
      </c>
      <c r="J315" s="24"/>
      <c r="K315" s="23"/>
      <c r="L315" s="23"/>
      <c r="M315" s="23"/>
      <c r="N315" s="23"/>
      <c r="O315" s="23"/>
      <c r="P315" s="26"/>
      <c r="Q315" s="23"/>
      <c r="R315" s="23"/>
      <c r="S315" s="23"/>
      <c r="T315" s="23"/>
      <c r="U315" s="23"/>
      <c r="V315" s="23"/>
      <c r="W315" s="23"/>
      <c r="X315" s="23"/>
      <c r="Y315" s="25"/>
    </row>
    <row r="316" spans="1:25" x14ac:dyDescent="0.5">
      <c r="A316" s="23"/>
      <c r="B316" s="23" t="s">
        <v>123</v>
      </c>
      <c r="C316" s="23">
        <v>32421</v>
      </c>
      <c r="D316" s="23">
        <v>135</v>
      </c>
      <c r="E316" s="23">
        <v>1176</v>
      </c>
      <c r="F316" s="23" t="s">
        <v>309</v>
      </c>
      <c r="G316" s="23">
        <v>1</v>
      </c>
      <c r="H316" s="23">
        <v>0</v>
      </c>
      <c r="I316" s="23">
        <v>38</v>
      </c>
      <c r="J316" s="24"/>
      <c r="K316" s="23"/>
      <c r="L316" s="23"/>
      <c r="M316" s="23"/>
      <c r="N316" s="23"/>
      <c r="O316" s="23"/>
      <c r="P316" s="26"/>
      <c r="Q316" s="23"/>
      <c r="R316" s="23"/>
      <c r="S316" s="23"/>
      <c r="T316" s="23"/>
      <c r="U316" s="23"/>
      <c r="V316" s="23"/>
      <c r="W316" s="23"/>
      <c r="X316" s="23"/>
      <c r="Y316" s="25"/>
    </row>
    <row r="317" spans="1:25" x14ac:dyDescent="0.5">
      <c r="A317" s="23"/>
      <c r="B317" s="23" t="s">
        <v>123</v>
      </c>
      <c r="C317" s="23">
        <v>16108</v>
      </c>
      <c r="D317" s="23">
        <v>50</v>
      </c>
      <c r="E317" s="23">
        <v>2365</v>
      </c>
      <c r="F317" s="23" t="s">
        <v>309</v>
      </c>
      <c r="G317" s="23">
        <v>6</v>
      </c>
      <c r="H317" s="23">
        <v>3</v>
      </c>
      <c r="I317" s="23">
        <v>60</v>
      </c>
      <c r="J317" s="24"/>
      <c r="K317" s="23"/>
      <c r="L317" s="23"/>
      <c r="M317" s="23"/>
      <c r="N317" s="23"/>
      <c r="O317" s="23"/>
      <c r="P317" s="26"/>
      <c r="Q317" s="23"/>
      <c r="R317" s="23"/>
      <c r="S317" s="23"/>
      <c r="T317" s="23"/>
      <c r="U317" s="23"/>
      <c r="V317" s="23"/>
      <c r="W317" s="23"/>
      <c r="X317" s="23"/>
      <c r="Y317" s="25"/>
    </row>
    <row r="318" spans="1:25" x14ac:dyDescent="0.5">
      <c r="A318" s="23"/>
      <c r="B318" s="23" t="s">
        <v>123</v>
      </c>
      <c r="C318" s="23">
        <v>39725</v>
      </c>
      <c r="D318" s="23">
        <v>122</v>
      </c>
      <c r="E318" s="23">
        <v>3329</v>
      </c>
      <c r="F318" s="23" t="s">
        <v>309</v>
      </c>
      <c r="G318" s="23">
        <v>7</v>
      </c>
      <c r="H318" s="23">
        <v>0</v>
      </c>
      <c r="I318" s="23">
        <v>8</v>
      </c>
      <c r="J318" s="24"/>
      <c r="K318" s="23"/>
      <c r="L318" s="23"/>
      <c r="M318" s="23"/>
      <c r="N318" s="23"/>
      <c r="O318" s="23"/>
      <c r="P318" s="26"/>
      <c r="Q318" s="23"/>
      <c r="R318" s="23"/>
      <c r="S318" s="23"/>
      <c r="T318" s="23"/>
      <c r="U318" s="23"/>
      <c r="V318" s="23"/>
      <c r="W318" s="23"/>
      <c r="X318" s="23"/>
      <c r="Y318" s="25"/>
    </row>
    <row r="319" spans="1:25" x14ac:dyDescent="0.5">
      <c r="A319" s="23">
        <v>147</v>
      </c>
      <c r="B319" s="23" t="s">
        <v>128</v>
      </c>
      <c r="C319" s="23">
        <v>406</v>
      </c>
      <c r="D319" s="23">
        <v>159</v>
      </c>
      <c r="E319" s="23">
        <v>6</v>
      </c>
      <c r="F319" s="23" t="s">
        <v>309</v>
      </c>
      <c r="G319" s="23">
        <v>9</v>
      </c>
      <c r="H319" s="23">
        <v>3</v>
      </c>
      <c r="I319" s="23">
        <v>11</v>
      </c>
      <c r="J319" s="24"/>
      <c r="K319" s="23"/>
      <c r="L319" s="23"/>
      <c r="M319" s="23"/>
      <c r="N319" s="23"/>
      <c r="O319" s="23">
        <v>147</v>
      </c>
      <c r="P319" s="26" t="s">
        <v>901</v>
      </c>
      <c r="Q319" s="23"/>
      <c r="R319" s="23"/>
      <c r="S319" s="23"/>
      <c r="T319" s="23"/>
      <c r="U319" s="23"/>
      <c r="V319" s="23"/>
      <c r="W319" s="23"/>
      <c r="X319" s="23"/>
      <c r="Y319" s="25" t="s">
        <v>900</v>
      </c>
    </row>
    <row r="320" spans="1:25" x14ac:dyDescent="0.5">
      <c r="A320" s="23">
        <v>148</v>
      </c>
      <c r="B320" s="23" t="s">
        <v>128</v>
      </c>
      <c r="C320" s="23">
        <v>2102</v>
      </c>
      <c r="D320" s="23">
        <v>53</v>
      </c>
      <c r="E320" s="23">
        <v>2</v>
      </c>
      <c r="F320" s="23" t="s">
        <v>309</v>
      </c>
      <c r="G320" s="23">
        <v>16</v>
      </c>
      <c r="H320" s="23">
        <v>0</v>
      </c>
      <c r="I320" s="23">
        <v>40</v>
      </c>
      <c r="J320" s="24"/>
      <c r="K320" s="23"/>
      <c r="L320" s="23"/>
      <c r="M320" s="23"/>
      <c r="N320" s="23"/>
      <c r="O320" s="23">
        <v>148</v>
      </c>
      <c r="P320" s="26" t="s">
        <v>336</v>
      </c>
      <c r="Q320" s="23"/>
      <c r="R320" s="23"/>
      <c r="S320" s="23"/>
      <c r="T320" s="23"/>
      <c r="U320" s="23"/>
      <c r="V320" s="23"/>
      <c r="W320" s="23"/>
      <c r="X320" s="23"/>
      <c r="Y320" s="25" t="s">
        <v>902</v>
      </c>
    </row>
    <row r="321" spans="1:25" x14ac:dyDescent="0.5">
      <c r="A321" s="23"/>
      <c r="B321" s="23" t="s">
        <v>128</v>
      </c>
      <c r="C321" s="23">
        <v>2221</v>
      </c>
      <c r="D321" s="23">
        <v>66</v>
      </c>
      <c r="E321" s="23">
        <v>21</v>
      </c>
      <c r="F321" s="23" t="s">
        <v>309</v>
      </c>
      <c r="G321" s="23">
        <v>6</v>
      </c>
      <c r="H321" s="23">
        <v>3</v>
      </c>
      <c r="I321" s="23">
        <v>70</v>
      </c>
      <c r="J321" s="24"/>
      <c r="K321" s="23"/>
      <c r="L321" s="23"/>
      <c r="M321" s="23"/>
      <c r="N321" s="23"/>
      <c r="O321" s="23"/>
      <c r="P321" s="26"/>
      <c r="Q321" s="23"/>
      <c r="R321" s="23"/>
      <c r="S321" s="23"/>
      <c r="T321" s="23"/>
      <c r="U321" s="23"/>
      <c r="V321" s="23"/>
      <c r="W321" s="23"/>
      <c r="X321" s="23"/>
      <c r="Y321" s="25"/>
    </row>
    <row r="322" spans="1:25" x14ac:dyDescent="0.5">
      <c r="A322" s="23">
        <v>149</v>
      </c>
      <c r="B322" s="23" t="s">
        <v>128</v>
      </c>
      <c r="C322" s="23">
        <v>826</v>
      </c>
      <c r="D322" s="23">
        <v>191</v>
      </c>
      <c r="E322" s="23">
        <v>26</v>
      </c>
      <c r="F322" s="23" t="s">
        <v>309</v>
      </c>
      <c r="G322" s="23">
        <v>8</v>
      </c>
      <c r="H322" s="23">
        <v>1</v>
      </c>
      <c r="I322" s="23">
        <v>72</v>
      </c>
      <c r="J322" s="24"/>
      <c r="K322" s="23"/>
      <c r="L322" s="23"/>
      <c r="M322" s="23"/>
      <c r="N322" s="23"/>
      <c r="O322" s="23">
        <v>149</v>
      </c>
      <c r="P322" s="26" t="s">
        <v>903</v>
      </c>
      <c r="Q322" s="23"/>
      <c r="R322" s="23"/>
      <c r="S322" s="23"/>
      <c r="T322" s="23"/>
      <c r="U322" s="23"/>
      <c r="V322" s="23"/>
      <c r="W322" s="23"/>
      <c r="X322" s="23"/>
      <c r="Y322" s="25" t="s">
        <v>904</v>
      </c>
    </row>
    <row r="323" spans="1:25" x14ac:dyDescent="0.5">
      <c r="A323" s="23"/>
      <c r="B323" s="23" t="s">
        <v>128</v>
      </c>
      <c r="C323" s="23">
        <v>2271</v>
      </c>
      <c r="D323" s="23">
        <v>2</v>
      </c>
      <c r="E323" s="23">
        <v>21</v>
      </c>
      <c r="F323" s="23" t="s">
        <v>309</v>
      </c>
      <c r="G323" s="23">
        <v>6</v>
      </c>
      <c r="H323" s="23">
        <v>0</v>
      </c>
      <c r="I323" s="23">
        <v>40</v>
      </c>
      <c r="J323" s="24"/>
      <c r="K323" s="23"/>
      <c r="L323" s="23"/>
      <c r="M323" s="23"/>
      <c r="N323" s="23"/>
      <c r="O323" s="23"/>
      <c r="P323" s="26"/>
      <c r="Q323" s="23"/>
      <c r="R323" s="23"/>
      <c r="S323" s="23"/>
      <c r="T323" s="23"/>
      <c r="U323" s="23"/>
      <c r="V323" s="23"/>
      <c r="W323" s="23"/>
      <c r="X323" s="23"/>
      <c r="Y323" s="25"/>
    </row>
    <row r="324" spans="1:25" x14ac:dyDescent="0.5">
      <c r="A324" s="23"/>
      <c r="B324" s="23" t="s">
        <v>128</v>
      </c>
      <c r="C324" s="23">
        <v>1473</v>
      </c>
      <c r="D324" s="23">
        <v>30</v>
      </c>
      <c r="E324" s="23">
        <v>23</v>
      </c>
      <c r="F324" s="23" t="s">
        <v>309</v>
      </c>
      <c r="G324" s="23">
        <v>5</v>
      </c>
      <c r="H324" s="23">
        <v>1</v>
      </c>
      <c r="I324" s="23">
        <v>70</v>
      </c>
      <c r="J324" s="24"/>
      <c r="K324" s="23"/>
      <c r="L324" s="23"/>
      <c r="M324" s="23"/>
      <c r="N324" s="23"/>
      <c r="O324" s="23"/>
      <c r="P324" s="26"/>
      <c r="Q324" s="23"/>
      <c r="R324" s="23"/>
      <c r="S324" s="23"/>
      <c r="T324" s="23"/>
      <c r="U324" s="23"/>
      <c r="V324" s="23"/>
      <c r="W324" s="23"/>
      <c r="X324" s="23"/>
      <c r="Y324" s="25"/>
    </row>
    <row r="325" spans="1:25" x14ac:dyDescent="0.5">
      <c r="A325" s="23">
        <v>150</v>
      </c>
      <c r="B325" s="23" t="s">
        <v>123</v>
      </c>
      <c r="C325" s="23">
        <v>13701</v>
      </c>
      <c r="D325" s="23">
        <v>97</v>
      </c>
      <c r="E325" s="23">
        <v>622</v>
      </c>
      <c r="F325" s="23" t="s">
        <v>309</v>
      </c>
      <c r="G325" s="23">
        <v>13</v>
      </c>
      <c r="H325" s="23">
        <v>2</v>
      </c>
      <c r="I325" s="23">
        <v>44</v>
      </c>
      <c r="J325" s="24"/>
      <c r="K325" s="23"/>
      <c r="L325" s="23"/>
      <c r="M325" s="23"/>
      <c r="N325" s="23"/>
      <c r="O325" s="23">
        <v>150</v>
      </c>
      <c r="P325" s="26" t="s">
        <v>699</v>
      </c>
      <c r="Q325" s="23"/>
      <c r="R325" s="23"/>
      <c r="S325" s="23"/>
      <c r="T325" s="23"/>
      <c r="U325" s="23"/>
      <c r="V325" s="23"/>
      <c r="W325" s="23"/>
      <c r="X325" s="23"/>
      <c r="Y325" s="25" t="s">
        <v>700</v>
      </c>
    </row>
    <row r="326" spans="1:25" x14ac:dyDescent="0.5">
      <c r="A326" s="23"/>
      <c r="B326" s="23" t="s">
        <v>123</v>
      </c>
      <c r="C326" s="23">
        <v>36027</v>
      </c>
      <c r="D326" s="23">
        <v>186</v>
      </c>
      <c r="E326" s="23">
        <v>2542</v>
      </c>
      <c r="F326" s="23" t="s">
        <v>309</v>
      </c>
      <c r="G326" s="23">
        <v>10</v>
      </c>
      <c r="H326" s="23">
        <v>3</v>
      </c>
      <c r="I326" s="23">
        <v>64</v>
      </c>
      <c r="J326" s="24"/>
      <c r="K326" s="23"/>
      <c r="L326" s="23"/>
      <c r="M326" s="23"/>
      <c r="N326" s="23"/>
      <c r="O326" s="23"/>
      <c r="P326" s="26"/>
      <c r="Q326" s="23"/>
      <c r="R326" s="23"/>
      <c r="S326" s="23"/>
      <c r="T326" s="23"/>
      <c r="U326" s="23"/>
      <c r="V326" s="23"/>
      <c r="W326" s="23"/>
      <c r="X326" s="23"/>
      <c r="Y326" s="25"/>
    </row>
    <row r="327" spans="1:25" x14ac:dyDescent="0.5">
      <c r="A327" s="23">
        <v>151</v>
      </c>
      <c r="B327" s="23" t="s">
        <v>123</v>
      </c>
      <c r="C327" s="23">
        <v>36025</v>
      </c>
      <c r="D327" s="23">
        <v>180</v>
      </c>
      <c r="E327" s="23">
        <v>2534</v>
      </c>
      <c r="F327" s="23" t="s">
        <v>309</v>
      </c>
      <c r="G327" s="23">
        <v>7</v>
      </c>
      <c r="H327" s="23">
        <v>2</v>
      </c>
      <c r="I327" s="23">
        <v>53</v>
      </c>
      <c r="J327" s="24"/>
      <c r="K327" s="23"/>
      <c r="L327" s="23"/>
      <c r="M327" s="23"/>
      <c r="N327" s="23"/>
      <c r="O327" s="23">
        <v>151</v>
      </c>
      <c r="P327" s="26" t="s">
        <v>905</v>
      </c>
      <c r="Q327" s="23"/>
      <c r="R327" s="23"/>
      <c r="S327" s="23"/>
      <c r="T327" s="23"/>
      <c r="U327" s="23"/>
      <c r="V327" s="23"/>
      <c r="W327" s="23"/>
      <c r="X327" s="23"/>
      <c r="Y327" s="25" t="s">
        <v>906</v>
      </c>
    </row>
    <row r="328" spans="1:25" x14ac:dyDescent="0.5">
      <c r="A328" s="23"/>
      <c r="B328" s="23" t="s">
        <v>123</v>
      </c>
      <c r="C328" s="23">
        <v>25117</v>
      </c>
      <c r="D328" s="23">
        <v>103</v>
      </c>
      <c r="E328" s="23">
        <v>749</v>
      </c>
      <c r="F328" s="23" t="s">
        <v>309</v>
      </c>
      <c r="G328" s="23">
        <v>1</v>
      </c>
      <c r="H328" s="23">
        <v>3</v>
      </c>
      <c r="I328" s="23">
        <v>22</v>
      </c>
      <c r="J328" s="24"/>
      <c r="K328" s="23"/>
      <c r="L328" s="23"/>
      <c r="M328" s="23"/>
      <c r="N328" s="23"/>
      <c r="O328" s="23"/>
      <c r="P328" s="26"/>
      <c r="Q328" s="23"/>
      <c r="R328" s="23"/>
      <c r="S328" s="23"/>
      <c r="T328" s="23"/>
      <c r="U328" s="23"/>
      <c r="V328" s="23"/>
      <c r="W328" s="23"/>
      <c r="X328" s="23"/>
      <c r="Y328" s="25"/>
    </row>
    <row r="329" spans="1:25" x14ac:dyDescent="0.5">
      <c r="A329" s="23">
        <v>152</v>
      </c>
      <c r="B329" s="23" t="s">
        <v>128</v>
      </c>
      <c r="C329" s="23">
        <v>18</v>
      </c>
      <c r="D329" s="23">
        <v>187</v>
      </c>
      <c r="E329" s="23">
        <v>0</v>
      </c>
      <c r="F329" s="23" t="s">
        <v>309</v>
      </c>
      <c r="G329" s="23">
        <v>8</v>
      </c>
      <c r="H329" s="23">
        <v>0</v>
      </c>
      <c r="I329" s="23">
        <v>0</v>
      </c>
      <c r="J329" s="24"/>
      <c r="K329" s="23"/>
      <c r="L329" s="23"/>
      <c r="M329" s="23"/>
      <c r="N329" s="23"/>
      <c r="O329" s="23">
        <v>152</v>
      </c>
      <c r="P329" s="26" t="s">
        <v>623</v>
      </c>
      <c r="Q329" s="23"/>
      <c r="R329" s="23"/>
      <c r="S329" s="23"/>
      <c r="T329" s="23" t="s">
        <v>1156</v>
      </c>
      <c r="U329" s="23"/>
      <c r="V329" s="23"/>
      <c r="W329" s="23"/>
      <c r="X329" s="23"/>
      <c r="Y329" s="25" t="s">
        <v>907</v>
      </c>
    </row>
    <row r="330" spans="1:25" x14ac:dyDescent="0.5">
      <c r="A330" s="23">
        <v>153</v>
      </c>
      <c r="B330" s="23" t="s">
        <v>128</v>
      </c>
      <c r="C330" s="23">
        <v>864</v>
      </c>
      <c r="D330" s="23">
        <v>103</v>
      </c>
      <c r="E330" s="23">
        <v>14</v>
      </c>
      <c r="F330" s="23" t="s">
        <v>309</v>
      </c>
      <c r="G330" s="23">
        <v>3</v>
      </c>
      <c r="H330" s="23">
        <v>3</v>
      </c>
      <c r="I330" s="23">
        <v>77</v>
      </c>
      <c r="J330" s="24"/>
      <c r="K330" s="23"/>
      <c r="L330" s="23"/>
      <c r="M330" s="23"/>
      <c r="N330" s="23"/>
      <c r="O330" s="23">
        <v>153</v>
      </c>
      <c r="P330" s="26" t="s">
        <v>894</v>
      </c>
      <c r="Q330" s="23"/>
      <c r="R330" s="23"/>
      <c r="S330" s="23"/>
      <c r="T330" s="23"/>
      <c r="U330" s="23"/>
      <c r="V330" s="23"/>
      <c r="W330" s="23"/>
      <c r="X330" s="23"/>
      <c r="Y330" s="25" t="s">
        <v>628</v>
      </c>
    </row>
    <row r="331" spans="1:25" x14ac:dyDescent="0.5">
      <c r="A331" s="23"/>
      <c r="B331" s="23" t="s">
        <v>123</v>
      </c>
      <c r="C331" s="23">
        <v>26453</v>
      </c>
      <c r="D331" s="23">
        <v>105</v>
      </c>
      <c r="E331" s="23">
        <v>804</v>
      </c>
      <c r="F331" s="23" t="s">
        <v>309</v>
      </c>
      <c r="G331" s="23">
        <v>0</v>
      </c>
      <c r="H331" s="23">
        <v>2</v>
      </c>
      <c r="I331" s="23">
        <v>37</v>
      </c>
      <c r="J331" s="24"/>
      <c r="K331" s="23"/>
      <c r="L331" s="23"/>
      <c r="M331" s="23"/>
      <c r="N331" s="23"/>
      <c r="O331" s="23"/>
      <c r="P331" s="26"/>
      <c r="Q331" s="23"/>
      <c r="R331" s="23"/>
      <c r="S331" s="23"/>
      <c r="T331" s="23"/>
      <c r="U331" s="23"/>
      <c r="V331" s="23"/>
      <c r="W331" s="23"/>
      <c r="X331" s="23"/>
      <c r="Y331" s="25"/>
    </row>
    <row r="332" spans="1:25" x14ac:dyDescent="0.5">
      <c r="A332" s="23"/>
      <c r="B332" s="23" t="s">
        <v>128</v>
      </c>
      <c r="C332" s="23">
        <v>999</v>
      </c>
      <c r="D332" s="23">
        <v>59</v>
      </c>
      <c r="E332" s="23">
        <v>49</v>
      </c>
      <c r="F332" s="23" t="s">
        <v>309</v>
      </c>
      <c r="G332" s="23">
        <v>4</v>
      </c>
      <c r="H332" s="23">
        <v>0</v>
      </c>
      <c r="I332" s="23">
        <v>0</v>
      </c>
      <c r="J332" s="24"/>
      <c r="K332" s="23"/>
      <c r="L332" s="23"/>
      <c r="M332" s="23"/>
      <c r="N332" s="23"/>
      <c r="O332" s="23"/>
      <c r="P332" s="26"/>
      <c r="Q332" s="23"/>
      <c r="R332" s="23"/>
      <c r="S332" s="23"/>
      <c r="T332" s="23"/>
      <c r="U332" s="23"/>
      <c r="V332" s="23"/>
      <c r="W332" s="23"/>
      <c r="X332" s="23"/>
      <c r="Y332" s="25"/>
    </row>
    <row r="333" spans="1:25" x14ac:dyDescent="0.5">
      <c r="A333" s="23"/>
      <c r="B333" s="23" t="s">
        <v>128</v>
      </c>
      <c r="C333" s="23">
        <v>1027</v>
      </c>
      <c r="D333" s="23">
        <v>104</v>
      </c>
      <c r="E333" s="23">
        <v>27</v>
      </c>
      <c r="F333" s="23" t="s">
        <v>309</v>
      </c>
      <c r="G333" s="23">
        <v>34</v>
      </c>
      <c r="H333" s="23">
        <v>0</v>
      </c>
      <c r="I333" s="23">
        <v>74</v>
      </c>
      <c r="J333" s="24"/>
      <c r="K333" s="23"/>
      <c r="L333" s="23"/>
      <c r="M333" s="23"/>
      <c r="N333" s="23"/>
      <c r="O333" s="23"/>
      <c r="P333" s="26"/>
      <c r="Q333" s="23"/>
      <c r="R333" s="23"/>
      <c r="S333" s="23"/>
      <c r="T333" s="23"/>
      <c r="U333" s="23"/>
      <c r="V333" s="23"/>
      <c r="W333" s="23"/>
      <c r="X333" s="23"/>
      <c r="Y333" s="25"/>
    </row>
    <row r="334" spans="1:25" x14ac:dyDescent="0.5">
      <c r="A334" s="23"/>
      <c r="B334" s="23" t="s">
        <v>128</v>
      </c>
      <c r="C334" s="23">
        <v>2449</v>
      </c>
      <c r="D334" s="23">
        <v>50</v>
      </c>
      <c r="E334" s="23">
        <v>49</v>
      </c>
      <c r="F334" s="23" t="s">
        <v>309</v>
      </c>
      <c r="G334" s="23">
        <v>34</v>
      </c>
      <c r="H334" s="23">
        <v>2</v>
      </c>
      <c r="I334" s="23">
        <v>3</v>
      </c>
      <c r="J334" s="24"/>
      <c r="K334" s="23"/>
      <c r="L334" s="23"/>
      <c r="M334" s="23"/>
      <c r="N334" s="23"/>
      <c r="O334" s="23"/>
      <c r="P334" s="26"/>
      <c r="Q334" s="23"/>
      <c r="R334" s="23"/>
      <c r="S334" s="23"/>
      <c r="T334" s="23"/>
      <c r="U334" s="23"/>
      <c r="V334" s="23"/>
      <c r="W334" s="23"/>
      <c r="X334" s="23"/>
      <c r="Y334" s="25"/>
    </row>
    <row r="335" spans="1:25" x14ac:dyDescent="0.5">
      <c r="A335" s="23">
        <v>154</v>
      </c>
      <c r="B335" s="23" t="s">
        <v>123</v>
      </c>
      <c r="C335" s="23">
        <v>7382</v>
      </c>
      <c r="D335" s="23">
        <v>3</v>
      </c>
      <c r="E335" s="23">
        <v>496</v>
      </c>
      <c r="F335" s="23" t="s">
        <v>309</v>
      </c>
      <c r="G335" s="23">
        <v>1</v>
      </c>
      <c r="H335" s="23">
        <v>3</v>
      </c>
      <c r="I335" s="23">
        <v>10</v>
      </c>
      <c r="J335" s="24"/>
      <c r="K335" s="23"/>
      <c r="L335" s="23"/>
      <c r="M335" s="23"/>
      <c r="N335" s="23"/>
      <c r="O335" s="23">
        <v>154</v>
      </c>
      <c r="P335" s="26" t="s">
        <v>894</v>
      </c>
      <c r="Q335" s="23"/>
      <c r="R335" s="23"/>
      <c r="S335" s="23"/>
      <c r="T335" s="23"/>
      <c r="U335" s="23"/>
      <c r="V335" s="23"/>
      <c r="W335" s="23"/>
      <c r="X335" s="23"/>
      <c r="Y335" s="25" t="s">
        <v>908</v>
      </c>
    </row>
    <row r="336" spans="1:25" x14ac:dyDescent="0.5">
      <c r="A336" s="23">
        <v>155</v>
      </c>
      <c r="B336" s="23" t="s">
        <v>123</v>
      </c>
      <c r="C336" s="23">
        <v>32368</v>
      </c>
      <c r="D336" s="23">
        <v>148</v>
      </c>
      <c r="E336" s="23"/>
      <c r="F336" s="23" t="s">
        <v>309</v>
      </c>
      <c r="G336" s="23">
        <v>3</v>
      </c>
      <c r="H336" s="23">
        <v>2</v>
      </c>
      <c r="I336" s="23">
        <v>61</v>
      </c>
      <c r="J336" s="24"/>
      <c r="K336" s="23"/>
      <c r="L336" s="23"/>
      <c r="M336" s="23"/>
      <c r="N336" s="23"/>
      <c r="O336" s="23">
        <v>155</v>
      </c>
      <c r="P336" s="26" t="s">
        <v>741</v>
      </c>
      <c r="Q336" s="23"/>
      <c r="R336" s="23"/>
      <c r="S336" s="23"/>
      <c r="T336" s="23"/>
      <c r="U336" s="23"/>
      <c r="V336" s="23"/>
      <c r="W336" s="23"/>
      <c r="X336" s="23"/>
      <c r="Y336" s="25" t="s">
        <v>909</v>
      </c>
    </row>
    <row r="337" spans="1:25" x14ac:dyDescent="0.5">
      <c r="A337" s="23">
        <v>156</v>
      </c>
      <c r="B337" s="23" t="s">
        <v>123</v>
      </c>
      <c r="C337" s="23">
        <v>32419</v>
      </c>
      <c r="D337" s="23">
        <v>133</v>
      </c>
      <c r="E337" s="23">
        <v>1174</v>
      </c>
      <c r="F337" s="23" t="s">
        <v>309</v>
      </c>
      <c r="G337" s="23">
        <v>4</v>
      </c>
      <c r="H337" s="23">
        <v>3</v>
      </c>
      <c r="I337" s="23">
        <v>99</v>
      </c>
      <c r="J337" s="24"/>
      <c r="K337" s="23"/>
      <c r="L337" s="23"/>
      <c r="M337" s="23"/>
      <c r="N337" s="23"/>
      <c r="O337" s="23">
        <v>156</v>
      </c>
      <c r="P337" s="26" t="s">
        <v>865</v>
      </c>
      <c r="Q337" s="23"/>
      <c r="R337" s="23"/>
      <c r="S337" s="23"/>
      <c r="T337" s="23"/>
      <c r="U337" s="23"/>
      <c r="V337" s="23"/>
      <c r="W337" s="23"/>
      <c r="X337" s="23"/>
      <c r="Y337" s="25" t="s">
        <v>910</v>
      </c>
    </row>
    <row r="338" spans="1:25" x14ac:dyDescent="0.5">
      <c r="A338" s="23">
        <v>157</v>
      </c>
      <c r="B338" s="23" t="s">
        <v>123</v>
      </c>
      <c r="C338" s="23">
        <v>7515</v>
      </c>
      <c r="D338" s="23">
        <v>31</v>
      </c>
      <c r="E338" s="23">
        <v>414</v>
      </c>
      <c r="F338" s="23" t="s">
        <v>309</v>
      </c>
      <c r="G338" s="23">
        <v>0</v>
      </c>
      <c r="H338" s="23">
        <v>3</v>
      </c>
      <c r="I338" s="23">
        <v>44</v>
      </c>
      <c r="J338" s="24"/>
      <c r="K338" s="23"/>
      <c r="L338" s="23"/>
      <c r="M338" s="23"/>
      <c r="N338" s="23"/>
      <c r="O338" s="23">
        <v>157</v>
      </c>
      <c r="P338" s="26" t="s">
        <v>912</v>
      </c>
      <c r="Q338" s="23"/>
      <c r="R338" s="23"/>
      <c r="S338" s="23"/>
      <c r="T338" s="23"/>
      <c r="U338" s="23"/>
      <c r="V338" s="23"/>
      <c r="W338" s="23"/>
      <c r="X338" s="23"/>
      <c r="Y338" s="25" t="s">
        <v>911</v>
      </c>
    </row>
    <row r="339" spans="1:25" x14ac:dyDescent="0.5">
      <c r="A339" s="23">
        <v>158</v>
      </c>
      <c r="B339" s="23" t="s">
        <v>123</v>
      </c>
      <c r="C339" s="23">
        <v>32414</v>
      </c>
      <c r="D339" s="23">
        <v>128</v>
      </c>
      <c r="E339" s="23">
        <v>1169</v>
      </c>
      <c r="F339" s="23" t="s">
        <v>309</v>
      </c>
      <c r="G339" s="23">
        <v>0</v>
      </c>
      <c r="H339" s="23">
        <v>3</v>
      </c>
      <c r="I339" s="23">
        <v>86</v>
      </c>
      <c r="J339" s="24"/>
      <c r="K339" s="23"/>
      <c r="L339" s="23"/>
      <c r="M339" s="23"/>
      <c r="N339" s="23"/>
      <c r="O339" s="23">
        <v>158</v>
      </c>
      <c r="P339" s="26" t="s">
        <v>914</v>
      </c>
      <c r="Q339" s="23"/>
      <c r="R339" s="23"/>
      <c r="S339" s="23"/>
      <c r="T339" s="23"/>
      <c r="U339" s="23"/>
      <c r="V339" s="23"/>
      <c r="W339" s="23"/>
      <c r="X339" s="23"/>
      <c r="Y339" s="25" t="s">
        <v>913</v>
      </c>
    </row>
    <row r="340" spans="1:25" x14ac:dyDescent="0.5">
      <c r="A340" s="23">
        <v>159</v>
      </c>
      <c r="B340" s="23" t="s">
        <v>123</v>
      </c>
      <c r="C340" s="23">
        <v>7511</v>
      </c>
      <c r="D340" s="23">
        <v>40</v>
      </c>
      <c r="E340" s="23"/>
      <c r="F340" s="23"/>
      <c r="G340" s="23">
        <v>2</v>
      </c>
      <c r="H340" s="23">
        <v>0</v>
      </c>
      <c r="I340" s="23">
        <v>71</v>
      </c>
      <c r="J340" s="24"/>
      <c r="K340" s="23"/>
      <c r="L340" s="23"/>
      <c r="M340" s="23"/>
      <c r="N340" s="23"/>
      <c r="O340" s="23">
        <v>159</v>
      </c>
      <c r="P340" s="26" t="s">
        <v>915</v>
      </c>
      <c r="Q340" s="23"/>
      <c r="R340" s="23"/>
      <c r="S340" s="23"/>
      <c r="T340" s="23"/>
      <c r="U340" s="23"/>
      <c r="V340" s="23"/>
      <c r="W340" s="23"/>
      <c r="X340" s="23"/>
      <c r="Y340" s="25" t="s">
        <v>916</v>
      </c>
    </row>
    <row r="341" spans="1:25" x14ac:dyDescent="0.5">
      <c r="A341" s="23"/>
      <c r="B341" s="23" t="s">
        <v>123</v>
      </c>
      <c r="C341" s="23">
        <v>7523</v>
      </c>
      <c r="D341" s="23">
        <v>86</v>
      </c>
      <c r="E341" s="23">
        <v>462</v>
      </c>
      <c r="F341" s="23" t="s">
        <v>309</v>
      </c>
      <c r="G341" s="23">
        <v>0</v>
      </c>
      <c r="H341" s="23">
        <v>3</v>
      </c>
      <c r="I341" s="23">
        <v>98</v>
      </c>
      <c r="J341" s="24"/>
      <c r="K341" s="23"/>
      <c r="L341" s="23"/>
      <c r="M341" s="23"/>
      <c r="N341" s="23"/>
      <c r="O341" s="23"/>
      <c r="P341" s="26"/>
      <c r="Q341" s="23"/>
      <c r="R341" s="23"/>
      <c r="S341" s="23"/>
      <c r="T341" s="23"/>
      <c r="U341" s="23"/>
      <c r="V341" s="23"/>
      <c r="W341" s="23"/>
      <c r="X341" s="23"/>
      <c r="Y341" s="25"/>
    </row>
    <row r="342" spans="1:25" x14ac:dyDescent="0.5">
      <c r="A342" s="23">
        <v>160</v>
      </c>
      <c r="B342" s="23" t="s">
        <v>123</v>
      </c>
      <c r="C342" s="23">
        <v>39555</v>
      </c>
      <c r="D342" s="23">
        <v>218</v>
      </c>
      <c r="E342" s="23">
        <v>3204</v>
      </c>
      <c r="F342" s="23" t="s">
        <v>309</v>
      </c>
      <c r="G342" s="23">
        <v>3</v>
      </c>
      <c r="H342" s="23">
        <v>0</v>
      </c>
      <c r="I342" s="23">
        <v>67</v>
      </c>
      <c r="J342" s="24"/>
      <c r="K342" s="23"/>
      <c r="L342" s="23"/>
      <c r="M342" s="23"/>
      <c r="N342" s="23"/>
      <c r="O342" s="23">
        <v>160</v>
      </c>
      <c r="P342" s="26" t="s">
        <v>917</v>
      </c>
      <c r="Q342" s="23"/>
      <c r="R342" s="23"/>
      <c r="S342" s="23"/>
      <c r="T342" s="23"/>
      <c r="U342" s="23"/>
      <c r="V342" s="23"/>
      <c r="W342" s="23"/>
      <c r="X342" s="23"/>
      <c r="Y342" s="25" t="s">
        <v>918</v>
      </c>
    </row>
    <row r="343" spans="1:25" x14ac:dyDescent="0.5">
      <c r="A343" s="23">
        <v>161</v>
      </c>
      <c r="B343" s="23" t="s">
        <v>123</v>
      </c>
      <c r="C343" s="23">
        <v>7558</v>
      </c>
      <c r="D343" s="23">
        <v>47</v>
      </c>
      <c r="E343" s="23">
        <v>422</v>
      </c>
      <c r="F343" s="23" t="s">
        <v>309</v>
      </c>
      <c r="G343" s="23">
        <v>0</v>
      </c>
      <c r="H343" s="23">
        <v>2</v>
      </c>
      <c r="I343" s="23">
        <v>86</v>
      </c>
      <c r="J343" s="24"/>
      <c r="K343" s="23"/>
      <c r="L343" s="23"/>
      <c r="M343" s="23"/>
      <c r="N343" s="23"/>
      <c r="O343" s="23">
        <v>161</v>
      </c>
      <c r="P343" s="26" t="s">
        <v>919</v>
      </c>
      <c r="Q343" s="23"/>
      <c r="R343" s="23"/>
      <c r="S343" s="23"/>
      <c r="T343" s="23"/>
      <c r="U343" s="23"/>
      <c r="V343" s="23"/>
      <c r="W343" s="23"/>
      <c r="X343" s="23"/>
      <c r="Y343" s="25" t="s">
        <v>920</v>
      </c>
    </row>
    <row r="344" spans="1:25" x14ac:dyDescent="0.5">
      <c r="A344" s="23">
        <v>162</v>
      </c>
      <c r="B344" s="23" t="s">
        <v>123</v>
      </c>
      <c r="C344" s="23">
        <v>31820</v>
      </c>
      <c r="D344" s="23">
        <v>114</v>
      </c>
      <c r="E344" s="23">
        <v>1120</v>
      </c>
      <c r="F344" s="23" t="s">
        <v>309</v>
      </c>
      <c r="G344" s="23">
        <v>1</v>
      </c>
      <c r="H344" s="23">
        <v>0</v>
      </c>
      <c r="I344" s="23">
        <v>50</v>
      </c>
      <c r="J344" s="24"/>
      <c r="K344" s="23"/>
      <c r="L344" s="23"/>
      <c r="M344" s="23"/>
      <c r="N344" s="23"/>
      <c r="O344" s="23">
        <v>162</v>
      </c>
      <c r="P344" s="26" t="s">
        <v>875</v>
      </c>
      <c r="Q344" s="23"/>
      <c r="R344" s="23"/>
      <c r="S344" s="23"/>
      <c r="T344" s="23"/>
      <c r="U344" s="23"/>
      <c r="V344" s="23"/>
      <c r="W344" s="23"/>
      <c r="X344" s="23"/>
      <c r="Y344" s="25" t="s">
        <v>921</v>
      </c>
    </row>
    <row r="345" spans="1:25" x14ac:dyDescent="0.5">
      <c r="A345" s="23">
        <v>163</v>
      </c>
      <c r="B345" s="23" t="s">
        <v>123</v>
      </c>
      <c r="C345" s="23">
        <v>7379</v>
      </c>
      <c r="D345" s="23">
        <v>3</v>
      </c>
      <c r="E345" s="23">
        <v>493</v>
      </c>
      <c r="F345" s="23" t="s">
        <v>309</v>
      </c>
      <c r="G345" s="23">
        <v>1</v>
      </c>
      <c r="H345" s="23">
        <v>3</v>
      </c>
      <c r="I345" s="23">
        <v>27</v>
      </c>
      <c r="J345" s="24"/>
      <c r="K345" s="23"/>
      <c r="L345" s="23"/>
      <c r="M345" s="23"/>
      <c r="N345" s="23"/>
      <c r="O345" s="23">
        <v>163</v>
      </c>
      <c r="P345" s="26" t="s">
        <v>787</v>
      </c>
      <c r="Q345" s="23"/>
      <c r="R345" s="23"/>
      <c r="S345" s="23"/>
      <c r="T345" s="23"/>
      <c r="U345" s="23"/>
      <c r="V345" s="23"/>
      <c r="W345" s="23"/>
      <c r="X345" s="23"/>
      <c r="Y345" s="25" t="s">
        <v>922</v>
      </c>
    </row>
    <row r="346" spans="1:25" x14ac:dyDescent="0.5">
      <c r="A346" s="23">
        <v>164</v>
      </c>
      <c r="B346" s="23" t="s">
        <v>123</v>
      </c>
      <c r="C346" s="23">
        <v>37585</v>
      </c>
      <c r="D346" s="23">
        <v>40</v>
      </c>
      <c r="E346" s="23">
        <v>2833</v>
      </c>
      <c r="F346" s="23" t="s">
        <v>309</v>
      </c>
      <c r="G346" s="23">
        <v>0</v>
      </c>
      <c r="H346" s="23">
        <v>2</v>
      </c>
      <c r="I346" s="23">
        <v>15</v>
      </c>
      <c r="J346" s="24"/>
      <c r="K346" s="23"/>
      <c r="L346" s="23"/>
      <c r="M346" s="23"/>
      <c r="N346" s="23"/>
      <c r="O346" s="23">
        <v>164</v>
      </c>
      <c r="P346" s="26" t="s">
        <v>923</v>
      </c>
      <c r="Q346" s="23"/>
      <c r="R346" s="23"/>
      <c r="S346" s="23"/>
      <c r="T346" s="23"/>
      <c r="U346" s="23"/>
      <c r="V346" s="23"/>
      <c r="W346" s="23"/>
      <c r="X346" s="23"/>
      <c r="Y346" s="25" t="s">
        <v>924</v>
      </c>
    </row>
    <row r="347" spans="1:25" x14ac:dyDescent="0.5">
      <c r="A347" s="23">
        <v>165</v>
      </c>
      <c r="B347" s="23" t="s">
        <v>123</v>
      </c>
      <c r="C347" s="23">
        <v>37586</v>
      </c>
      <c r="D347" s="23">
        <v>41</v>
      </c>
      <c r="E347" s="23">
        <v>2834</v>
      </c>
      <c r="F347" s="23" t="s">
        <v>309</v>
      </c>
      <c r="G347" s="23">
        <v>8</v>
      </c>
      <c r="H347" s="23">
        <v>2</v>
      </c>
      <c r="I347" s="23">
        <v>81</v>
      </c>
      <c r="J347" s="24"/>
      <c r="K347" s="23"/>
      <c r="L347" s="23"/>
      <c r="M347" s="23"/>
      <c r="N347" s="23"/>
      <c r="O347" s="23">
        <v>165</v>
      </c>
      <c r="P347" s="26" t="s">
        <v>1148</v>
      </c>
      <c r="Q347" s="23"/>
      <c r="R347" s="23"/>
      <c r="S347" s="23"/>
      <c r="T347" s="23"/>
      <c r="U347" s="23"/>
      <c r="V347" s="23"/>
      <c r="W347" s="23"/>
      <c r="X347" s="23"/>
      <c r="Y347" s="25" t="s">
        <v>925</v>
      </c>
    </row>
    <row r="348" spans="1:25" x14ac:dyDescent="0.5">
      <c r="A348" s="90">
        <v>166</v>
      </c>
      <c r="B348" s="90" t="s">
        <v>128</v>
      </c>
      <c r="C348" s="90">
        <v>2290</v>
      </c>
      <c r="D348" s="90">
        <v>115</v>
      </c>
      <c r="E348" s="90">
        <v>40</v>
      </c>
      <c r="F348" s="90" t="s">
        <v>309</v>
      </c>
      <c r="G348" s="90">
        <v>3</v>
      </c>
      <c r="H348" s="90">
        <v>1</v>
      </c>
      <c r="I348" s="90">
        <v>0</v>
      </c>
      <c r="J348" s="91"/>
      <c r="K348" s="90"/>
      <c r="L348" s="90"/>
      <c r="M348" s="90"/>
      <c r="N348" s="90"/>
      <c r="O348" s="90">
        <v>166</v>
      </c>
      <c r="P348" s="92" t="s">
        <v>874</v>
      </c>
      <c r="Q348" s="90"/>
      <c r="R348" s="90"/>
      <c r="S348" s="90"/>
      <c r="T348" s="90"/>
      <c r="U348" s="90"/>
      <c r="V348" s="90"/>
      <c r="W348" s="90"/>
      <c r="X348" s="90"/>
      <c r="Y348" s="93" t="s">
        <v>1124</v>
      </c>
    </row>
    <row r="349" spans="1:25" x14ac:dyDescent="0.5">
      <c r="A349" s="23">
        <v>167</v>
      </c>
      <c r="B349" s="23" t="s">
        <v>123</v>
      </c>
      <c r="C349" s="23">
        <v>31819</v>
      </c>
      <c r="D349" s="23">
        <v>113</v>
      </c>
      <c r="E349" s="23">
        <v>1119</v>
      </c>
      <c r="F349" s="23"/>
      <c r="G349" s="23">
        <v>0</v>
      </c>
      <c r="H349" s="23">
        <v>3</v>
      </c>
      <c r="I349" s="23">
        <v>50</v>
      </c>
      <c r="J349" s="24"/>
      <c r="K349" s="23"/>
      <c r="L349" s="23"/>
      <c r="M349" s="23"/>
      <c r="N349" s="23"/>
      <c r="O349" s="23">
        <v>167</v>
      </c>
      <c r="P349" s="26" t="s">
        <v>875</v>
      </c>
      <c r="Q349" s="23"/>
      <c r="R349" s="23"/>
      <c r="S349" s="23"/>
      <c r="T349" s="23"/>
      <c r="U349" s="23"/>
      <c r="V349" s="23"/>
      <c r="W349" s="23"/>
      <c r="X349" s="23"/>
      <c r="Y349" s="25" t="s">
        <v>1125</v>
      </c>
    </row>
    <row r="350" spans="1:25" x14ac:dyDescent="0.5">
      <c r="A350" s="23">
        <v>168</v>
      </c>
      <c r="B350" s="23" t="s">
        <v>128</v>
      </c>
      <c r="C350" s="23">
        <v>648</v>
      </c>
      <c r="D350" s="23">
        <v>175</v>
      </c>
      <c r="E350" s="23">
        <v>48</v>
      </c>
      <c r="F350" s="23"/>
      <c r="G350" s="23">
        <v>4</v>
      </c>
      <c r="H350" s="23">
        <v>1</v>
      </c>
      <c r="I350" s="23">
        <v>24</v>
      </c>
      <c r="J350" s="24"/>
      <c r="K350" s="23"/>
      <c r="L350" s="23"/>
      <c r="M350" s="23"/>
      <c r="N350" s="23"/>
      <c r="O350" s="23">
        <v>168</v>
      </c>
      <c r="P350" s="26" t="s">
        <v>1126</v>
      </c>
      <c r="Q350" s="23"/>
      <c r="R350" s="23"/>
      <c r="S350" s="23"/>
      <c r="T350" s="23"/>
      <c r="U350" s="23"/>
      <c r="V350" s="23"/>
      <c r="W350" s="23"/>
      <c r="X350" s="23"/>
      <c r="Y350" s="25" t="s">
        <v>1127</v>
      </c>
    </row>
    <row r="351" spans="1:25" x14ac:dyDescent="0.5">
      <c r="A351" s="23">
        <v>169</v>
      </c>
      <c r="B351" s="23" t="s">
        <v>128</v>
      </c>
      <c r="C351" s="23">
        <v>647</v>
      </c>
      <c r="D351" s="23">
        <v>174</v>
      </c>
      <c r="E351" s="23">
        <v>47</v>
      </c>
      <c r="F351" s="23"/>
      <c r="G351" s="23">
        <v>4</v>
      </c>
      <c r="H351" s="23">
        <v>3</v>
      </c>
      <c r="I351" s="23">
        <v>34</v>
      </c>
      <c r="J351" s="24"/>
      <c r="K351" s="23"/>
      <c r="L351" s="23"/>
      <c r="M351" s="23"/>
      <c r="N351" s="23"/>
      <c r="O351" s="23">
        <v>169</v>
      </c>
      <c r="P351" s="26" t="s">
        <v>1129</v>
      </c>
      <c r="Q351" s="23"/>
      <c r="R351" s="23"/>
      <c r="S351" s="23"/>
      <c r="T351" s="23"/>
      <c r="U351" s="23"/>
      <c r="V351" s="23"/>
      <c r="W351" s="23"/>
      <c r="X351" s="23"/>
      <c r="Y351" s="25" t="s">
        <v>1128</v>
      </c>
    </row>
    <row r="352" spans="1:25" x14ac:dyDescent="0.5">
      <c r="A352" s="23">
        <v>170</v>
      </c>
      <c r="B352" s="23" t="s">
        <v>128</v>
      </c>
      <c r="C352" s="23">
        <v>2227</v>
      </c>
      <c r="D352" s="23">
        <v>72</v>
      </c>
      <c r="E352" s="23">
        <v>27</v>
      </c>
      <c r="F352" s="23"/>
      <c r="G352" s="23">
        <v>4</v>
      </c>
      <c r="H352" s="23">
        <v>2</v>
      </c>
      <c r="I352" s="23">
        <v>20</v>
      </c>
      <c r="J352" s="24"/>
      <c r="K352" s="23"/>
      <c r="L352" s="23"/>
      <c r="M352" s="23"/>
      <c r="N352" s="23"/>
      <c r="O352" s="23">
        <v>170</v>
      </c>
      <c r="P352" s="26" t="s">
        <v>833</v>
      </c>
      <c r="Q352" s="23"/>
      <c r="R352" s="23"/>
      <c r="S352" s="23"/>
      <c r="T352" s="23"/>
      <c r="U352" s="23"/>
      <c r="V352" s="23"/>
      <c r="W352" s="23"/>
      <c r="X352" s="23"/>
      <c r="Y352" s="25" t="s">
        <v>1130</v>
      </c>
    </row>
    <row r="353" spans="1:26" x14ac:dyDescent="0.5">
      <c r="A353" s="23">
        <v>171</v>
      </c>
      <c r="B353" s="23" t="s">
        <v>123</v>
      </c>
      <c r="C353" s="23">
        <v>27251</v>
      </c>
      <c r="D353" s="23">
        <v>44</v>
      </c>
      <c r="E353" s="23">
        <v>935</v>
      </c>
      <c r="F353" s="23"/>
      <c r="G353" s="23">
        <v>4</v>
      </c>
      <c r="H353" s="23">
        <v>2</v>
      </c>
      <c r="I353" s="23">
        <v>65</v>
      </c>
      <c r="J353" s="24"/>
      <c r="K353" s="23"/>
      <c r="L353" s="23"/>
      <c r="M353" s="23"/>
      <c r="N353" s="23"/>
      <c r="O353" s="23">
        <v>171</v>
      </c>
      <c r="P353" s="26" t="s">
        <v>875</v>
      </c>
      <c r="Q353" s="23"/>
      <c r="R353" s="23"/>
      <c r="S353" s="23"/>
      <c r="T353" s="23"/>
      <c r="U353" s="23"/>
      <c r="V353" s="23"/>
      <c r="W353" s="23"/>
      <c r="X353" s="23"/>
      <c r="Y353" s="25" t="s">
        <v>1131</v>
      </c>
    </row>
    <row r="354" spans="1:26" x14ac:dyDescent="0.5">
      <c r="A354" s="23">
        <v>172</v>
      </c>
      <c r="B354" s="23" t="s">
        <v>123</v>
      </c>
      <c r="C354" s="23">
        <v>43413</v>
      </c>
      <c r="D354" s="23">
        <v>388</v>
      </c>
      <c r="E354" s="23">
        <v>4125</v>
      </c>
      <c r="F354" s="23"/>
      <c r="G354" s="23">
        <v>3</v>
      </c>
      <c r="H354" s="23">
        <v>2</v>
      </c>
      <c r="I354" s="23">
        <v>73</v>
      </c>
      <c r="J354" s="24"/>
      <c r="K354" s="23"/>
      <c r="L354" s="23"/>
      <c r="M354" s="23"/>
      <c r="N354" s="23"/>
      <c r="O354" s="23">
        <v>172</v>
      </c>
      <c r="P354" s="26" t="s">
        <v>923</v>
      </c>
      <c r="Q354" s="23"/>
      <c r="R354" s="23"/>
      <c r="S354" s="23"/>
      <c r="T354" s="23"/>
      <c r="U354" s="23"/>
      <c r="V354" s="23"/>
      <c r="W354" s="23"/>
      <c r="X354" s="23"/>
      <c r="Y354" s="25" t="s">
        <v>1132</v>
      </c>
    </row>
    <row r="355" spans="1:26" x14ac:dyDescent="0.5">
      <c r="A355" s="23">
        <v>173</v>
      </c>
      <c r="B355" s="23" t="s">
        <v>128</v>
      </c>
      <c r="C355" s="23">
        <v>1019</v>
      </c>
      <c r="D355" s="23">
        <v>3</v>
      </c>
      <c r="E355" s="23">
        <v>19</v>
      </c>
      <c r="F355" s="23"/>
      <c r="G355" s="23">
        <v>5</v>
      </c>
      <c r="H355" s="23">
        <v>0</v>
      </c>
      <c r="I355" s="23">
        <v>0</v>
      </c>
      <c r="J355" s="24"/>
      <c r="K355" s="23"/>
      <c r="L355" s="23"/>
      <c r="M355" s="23"/>
      <c r="N355" s="23"/>
      <c r="O355" s="23">
        <v>173</v>
      </c>
      <c r="P355" s="26" t="s">
        <v>1133</v>
      </c>
      <c r="Q355" s="23"/>
      <c r="R355" s="23"/>
      <c r="S355" s="23"/>
      <c r="T355" s="23"/>
      <c r="U355" s="23"/>
      <c r="V355" s="23"/>
      <c r="W355" s="23"/>
      <c r="X355" s="23"/>
      <c r="Y355" s="25" t="s">
        <v>1134</v>
      </c>
    </row>
    <row r="356" spans="1:26" x14ac:dyDescent="0.5">
      <c r="A356" s="23">
        <v>174</v>
      </c>
      <c r="B356" s="23" t="s">
        <v>128</v>
      </c>
      <c r="C356" s="23">
        <v>700</v>
      </c>
      <c r="D356" s="23">
        <v>177</v>
      </c>
      <c r="E356" s="23">
        <v>70</v>
      </c>
      <c r="F356" s="23"/>
      <c r="G356" s="23">
        <v>4</v>
      </c>
      <c r="H356" s="23">
        <v>3</v>
      </c>
      <c r="I356" s="23">
        <v>79</v>
      </c>
      <c r="J356" s="24"/>
      <c r="K356" s="23"/>
      <c r="L356" s="23"/>
      <c r="M356" s="23"/>
      <c r="N356" s="23"/>
      <c r="O356" s="23">
        <v>174</v>
      </c>
      <c r="P356" s="26" t="s">
        <v>1135</v>
      </c>
      <c r="Q356" s="23"/>
      <c r="R356" s="23"/>
      <c r="S356" s="23"/>
      <c r="T356" s="23"/>
      <c r="U356" s="23"/>
      <c r="V356" s="23"/>
      <c r="W356" s="23"/>
      <c r="X356" s="23"/>
      <c r="Y356" s="25" t="s">
        <v>1136</v>
      </c>
    </row>
    <row r="357" spans="1:26" x14ac:dyDescent="0.5">
      <c r="A357" s="23">
        <v>175</v>
      </c>
      <c r="B357" s="23" t="s">
        <v>123</v>
      </c>
      <c r="C357" s="23">
        <v>39651</v>
      </c>
      <c r="D357" s="23">
        <v>23</v>
      </c>
      <c r="E357" s="23">
        <v>3255</v>
      </c>
      <c r="F357" s="23"/>
      <c r="G357" s="23">
        <v>4</v>
      </c>
      <c r="H357" s="23">
        <v>0</v>
      </c>
      <c r="I357" s="23">
        <v>62</v>
      </c>
      <c r="J357" s="24"/>
      <c r="K357" s="23"/>
      <c r="L357" s="23"/>
      <c r="M357" s="23"/>
      <c r="N357" s="23"/>
      <c r="O357" s="23">
        <v>175</v>
      </c>
      <c r="P357" s="26" t="s">
        <v>1133</v>
      </c>
      <c r="Q357" s="23"/>
      <c r="R357" s="23"/>
      <c r="S357" s="23"/>
      <c r="T357" s="23"/>
      <c r="U357" s="23"/>
      <c r="V357" s="23"/>
      <c r="W357" s="23"/>
      <c r="X357" s="23"/>
      <c r="Y357" s="25" t="s">
        <v>1137</v>
      </c>
    </row>
    <row r="358" spans="1:26" x14ac:dyDescent="0.5">
      <c r="A358" s="23">
        <v>176</v>
      </c>
      <c r="B358" s="86" t="s">
        <v>123</v>
      </c>
      <c r="C358" s="86">
        <v>39652</v>
      </c>
      <c r="D358" s="86">
        <v>24</v>
      </c>
      <c r="E358" s="86">
        <v>3256</v>
      </c>
      <c r="F358" s="86"/>
      <c r="G358" s="86">
        <v>3</v>
      </c>
      <c r="H358" s="86">
        <v>3</v>
      </c>
      <c r="I358" s="86">
        <v>63</v>
      </c>
      <c r="J358" s="100"/>
      <c r="K358" s="86" t="s">
        <v>1158</v>
      </c>
      <c r="L358" s="86"/>
      <c r="M358" s="86"/>
      <c r="N358" s="86"/>
      <c r="O358" s="86">
        <v>176</v>
      </c>
      <c r="P358" s="89" t="s">
        <v>172</v>
      </c>
      <c r="Q358" s="23"/>
      <c r="R358" s="23"/>
      <c r="S358" s="23"/>
      <c r="T358" s="23"/>
      <c r="U358" s="23"/>
      <c r="V358" s="23"/>
      <c r="W358" s="23"/>
      <c r="X358" s="23"/>
      <c r="Y358" s="87" t="s">
        <v>1138</v>
      </c>
      <c r="Z358" s="9" t="s">
        <v>1157</v>
      </c>
    </row>
    <row r="359" spans="1:26" x14ac:dyDescent="0.5">
      <c r="A359" s="23">
        <v>177</v>
      </c>
      <c r="B359" s="23" t="s">
        <v>123</v>
      </c>
      <c r="C359" s="23">
        <v>32416</v>
      </c>
      <c r="D359" s="23">
        <v>130</v>
      </c>
      <c r="E359" s="23">
        <v>1171</v>
      </c>
      <c r="F359" s="23"/>
      <c r="G359" s="23">
        <v>1</v>
      </c>
      <c r="H359" s="23">
        <v>3</v>
      </c>
      <c r="I359" s="23">
        <v>96</v>
      </c>
      <c r="J359" s="24"/>
      <c r="K359" s="23"/>
      <c r="L359" s="23"/>
      <c r="M359" s="23"/>
      <c r="N359" s="23"/>
      <c r="O359" s="23">
        <v>177</v>
      </c>
      <c r="P359" s="26" t="s">
        <v>1139</v>
      </c>
      <c r="Q359" s="23"/>
      <c r="R359" s="23"/>
      <c r="S359" s="23"/>
      <c r="T359" s="23"/>
      <c r="U359" s="23"/>
      <c r="V359" s="23"/>
      <c r="W359" s="23"/>
      <c r="X359" s="23"/>
      <c r="Y359" s="25" t="s">
        <v>1140</v>
      </c>
    </row>
    <row r="360" spans="1:26" x14ac:dyDescent="0.5">
      <c r="A360" s="23">
        <v>178</v>
      </c>
      <c r="B360" s="23" t="s">
        <v>123</v>
      </c>
      <c r="C360" s="23">
        <v>35538</v>
      </c>
      <c r="D360" s="23">
        <v>33</v>
      </c>
      <c r="E360" s="23">
        <v>2442</v>
      </c>
      <c r="F360" s="23"/>
      <c r="G360" s="23">
        <v>1</v>
      </c>
      <c r="H360" s="23">
        <v>3</v>
      </c>
      <c r="I360" s="23">
        <v>87</v>
      </c>
      <c r="J360" s="24"/>
      <c r="K360" s="23"/>
      <c r="L360" s="23"/>
      <c r="M360" s="23"/>
      <c r="N360" s="23"/>
      <c r="O360" s="23">
        <v>178</v>
      </c>
      <c r="P360" s="26" t="s">
        <v>1141</v>
      </c>
      <c r="Q360" s="23"/>
      <c r="R360" s="23"/>
      <c r="S360" s="23"/>
      <c r="T360" s="23"/>
      <c r="U360" s="23"/>
      <c r="V360" s="23"/>
      <c r="W360" s="23"/>
      <c r="X360" s="23"/>
      <c r="Y360" s="25" t="s">
        <v>1142</v>
      </c>
    </row>
    <row r="361" spans="1:26" x14ac:dyDescent="0.5">
      <c r="A361" s="23"/>
      <c r="B361" s="23" t="s">
        <v>128</v>
      </c>
      <c r="C361" s="23">
        <v>874</v>
      </c>
      <c r="D361" s="23">
        <v>196</v>
      </c>
      <c r="E361" s="23">
        <v>24</v>
      </c>
      <c r="F361" s="23"/>
      <c r="G361" s="23">
        <v>0</v>
      </c>
      <c r="H361" s="23">
        <v>1</v>
      </c>
      <c r="I361" s="23">
        <v>0</v>
      </c>
      <c r="J361" s="24"/>
      <c r="K361" s="23"/>
      <c r="L361" s="23"/>
      <c r="M361" s="23"/>
      <c r="N361" s="23"/>
      <c r="O361" s="23"/>
      <c r="P361" s="26"/>
      <c r="Q361" s="23"/>
      <c r="R361" s="23"/>
      <c r="S361" s="23"/>
      <c r="T361" s="23"/>
      <c r="U361" s="23"/>
      <c r="V361" s="23"/>
      <c r="W361" s="23"/>
      <c r="X361" s="23"/>
      <c r="Y361" s="25"/>
    </row>
    <row r="362" spans="1:26" x14ac:dyDescent="0.5">
      <c r="A362" s="23">
        <v>179</v>
      </c>
      <c r="B362" s="23" t="s">
        <v>123</v>
      </c>
      <c r="C362" s="23">
        <v>7387</v>
      </c>
      <c r="D362" s="23">
        <v>10</v>
      </c>
      <c r="E362" s="23">
        <v>501</v>
      </c>
      <c r="F362" s="23"/>
      <c r="G362" s="23">
        <v>2</v>
      </c>
      <c r="H362" s="23">
        <v>0</v>
      </c>
      <c r="I362" s="23">
        <v>76</v>
      </c>
      <c r="J362" s="24"/>
      <c r="K362" s="23"/>
      <c r="L362" s="23"/>
      <c r="M362" s="23"/>
      <c r="N362" s="23"/>
      <c r="O362" s="23">
        <v>179</v>
      </c>
      <c r="P362" s="26" t="s">
        <v>1143</v>
      </c>
      <c r="Q362" s="23"/>
      <c r="R362" s="23"/>
      <c r="S362" s="23"/>
      <c r="T362" s="23"/>
      <c r="U362" s="23"/>
      <c r="V362" s="23"/>
      <c r="W362" s="23"/>
      <c r="X362" s="23"/>
      <c r="Y362" s="25" t="s">
        <v>1144</v>
      </c>
    </row>
    <row r="363" spans="1:26" x14ac:dyDescent="0.5">
      <c r="A363" s="23">
        <v>180</v>
      </c>
      <c r="B363" s="23" t="s">
        <v>123</v>
      </c>
      <c r="C363" s="23">
        <v>34206</v>
      </c>
      <c r="D363" s="23">
        <v>178</v>
      </c>
      <c r="E363" s="23">
        <v>2236</v>
      </c>
      <c r="F363" s="23"/>
      <c r="G363" s="23">
        <v>2</v>
      </c>
      <c r="H363" s="23">
        <v>0</v>
      </c>
      <c r="I363" s="23">
        <v>0</v>
      </c>
      <c r="J363" s="24"/>
      <c r="K363" s="23"/>
      <c r="L363" s="23"/>
      <c r="M363" s="23"/>
      <c r="N363" s="23"/>
      <c r="O363" s="23">
        <v>180</v>
      </c>
      <c r="P363" s="26" t="s">
        <v>1145</v>
      </c>
      <c r="Q363" s="23"/>
      <c r="R363" s="23"/>
      <c r="S363" s="23"/>
      <c r="T363" s="23"/>
      <c r="U363" s="23"/>
      <c r="V363" s="23"/>
      <c r="W363" s="23"/>
      <c r="X363" s="23"/>
      <c r="Y363" s="25" t="s">
        <v>1146</v>
      </c>
    </row>
    <row r="364" spans="1:26" x14ac:dyDescent="0.5">
      <c r="A364" s="23"/>
      <c r="B364" s="23"/>
      <c r="C364" s="23"/>
      <c r="D364" s="23"/>
      <c r="E364" s="23"/>
      <c r="F364" s="23"/>
      <c r="G364" s="23"/>
      <c r="H364" s="23"/>
      <c r="I364" s="23"/>
      <c r="J364" s="24"/>
      <c r="K364" s="23"/>
      <c r="L364" s="23"/>
      <c r="M364" s="23"/>
      <c r="N364" s="23"/>
      <c r="O364" s="23"/>
      <c r="P364" s="26"/>
      <c r="Q364" s="23"/>
      <c r="R364" s="23"/>
      <c r="S364" s="23"/>
      <c r="T364" s="23"/>
      <c r="U364" s="23"/>
      <c r="V364" s="23"/>
      <c r="W364" s="23"/>
      <c r="X364" s="23"/>
      <c r="Y364" s="25"/>
    </row>
    <row r="365" spans="1:26" x14ac:dyDescent="0.5">
      <c r="A365" s="23"/>
      <c r="B365" s="23"/>
      <c r="C365" s="23"/>
      <c r="D365" s="23"/>
      <c r="E365" s="23"/>
      <c r="F365" s="23"/>
      <c r="G365" s="23"/>
      <c r="H365" s="23"/>
      <c r="I365" s="23"/>
      <c r="J365" s="24"/>
      <c r="K365" s="23"/>
      <c r="L365" s="23"/>
      <c r="M365" s="23"/>
      <c r="N365" s="23"/>
      <c r="O365" s="23"/>
      <c r="P365" s="26"/>
      <c r="Q365" s="23"/>
      <c r="R365" s="23"/>
      <c r="S365" s="23"/>
      <c r="T365" s="23"/>
      <c r="U365" s="23"/>
      <c r="V365" s="23"/>
      <c r="W365" s="23"/>
      <c r="X365" s="23"/>
      <c r="Y365" s="25"/>
    </row>
    <row r="366" spans="1:26" x14ac:dyDescent="0.5">
      <c r="A366" s="23"/>
      <c r="B366" s="23"/>
      <c r="C366" s="23"/>
      <c r="D366" s="23"/>
      <c r="E366" s="23"/>
      <c r="F366" s="23"/>
      <c r="G366" s="23"/>
      <c r="H366" s="23"/>
      <c r="I366" s="23"/>
      <c r="J366" s="24"/>
      <c r="K366" s="23"/>
      <c r="L366" s="23"/>
      <c r="M366" s="23"/>
      <c r="N366" s="23"/>
      <c r="O366" s="23"/>
      <c r="P366" s="26"/>
      <c r="Q366" s="23"/>
      <c r="R366" s="23"/>
      <c r="S366" s="23"/>
      <c r="T366" s="23"/>
      <c r="U366" s="23"/>
      <c r="V366" s="23"/>
      <c r="W366" s="23"/>
      <c r="X366" s="23"/>
      <c r="Y366" s="25"/>
    </row>
    <row r="367" spans="1:26" x14ac:dyDescent="0.5">
      <c r="A367" s="23"/>
      <c r="B367" s="23"/>
      <c r="C367" s="23"/>
      <c r="D367" s="23"/>
      <c r="E367" s="23"/>
      <c r="F367" s="23"/>
      <c r="G367" s="23"/>
      <c r="H367" s="23"/>
      <c r="I367" s="23"/>
      <c r="J367" s="24"/>
      <c r="K367" s="23"/>
      <c r="L367" s="23"/>
      <c r="M367" s="23"/>
      <c r="N367" s="23"/>
      <c r="O367" s="23"/>
      <c r="P367" s="26"/>
      <c r="Q367" s="23"/>
      <c r="R367" s="23"/>
      <c r="S367" s="23"/>
      <c r="T367" s="23"/>
      <c r="U367" s="23"/>
      <c r="V367" s="23"/>
      <c r="W367" s="23"/>
      <c r="X367" s="23"/>
      <c r="Y367" s="25"/>
    </row>
    <row r="368" spans="1:26" x14ac:dyDescent="0.5">
      <c r="A368" s="23"/>
      <c r="B368" s="23"/>
      <c r="C368" s="23"/>
      <c r="D368" s="23"/>
      <c r="E368" s="23"/>
      <c r="F368" s="23"/>
      <c r="G368" s="23"/>
      <c r="H368" s="23"/>
      <c r="I368" s="23"/>
      <c r="J368" s="24"/>
      <c r="K368" s="23"/>
      <c r="L368" s="23"/>
      <c r="M368" s="23"/>
      <c r="N368" s="23"/>
      <c r="O368" s="23"/>
      <c r="P368" s="26"/>
      <c r="Q368" s="23"/>
      <c r="R368" s="23"/>
      <c r="S368" s="23"/>
      <c r="T368" s="23"/>
      <c r="U368" s="23"/>
      <c r="V368" s="23"/>
      <c r="W368" s="23"/>
      <c r="X368" s="23"/>
      <c r="Y368" s="25"/>
    </row>
    <row r="369" spans="1:25" x14ac:dyDescent="0.5">
      <c r="A369" s="30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3"/>
      <c r="Q369" s="30"/>
      <c r="R369" s="30"/>
      <c r="S369" s="30"/>
      <c r="T369" s="30"/>
      <c r="U369" s="30"/>
      <c r="V369" s="30"/>
      <c r="W369" s="30"/>
      <c r="X369" s="30"/>
      <c r="Y369" s="34"/>
    </row>
    <row r="371" spans="1:25" x14ac:dyDescent="0.5">
      <c r="C371" s="10" t="s">
        <v>1147</v>
      </c>
      <c r="D371" s="10"/>
    </row>
    <row r="379" spans="1:25" ht="21.6" x14ac:dyDescent="0.55000000000000004">
      <c r="K379" s="59"/>
    </row>
    <row r="380" spans="1:25" ht="21.6" x14ac:dyDescent="0.55000000000000004">
      <c r="K380" s="59"/>
    </row>
    <row r="381" spans="1:25" ht="21.6" x14ac:dyDescent="0.55000000000000004">
      <c r="K381" s="59"/>
    </row>
    <row r="382" spans="1:25" ht="21.6" x14ac:dyDescent="0.55000000000000004">
      <c r="K382" s="59"/>
    </row>
  </sheetData>
  <mergeCells count="35">
    <mergeCell ref="T7:T9"/>
    <mergeCell ref="U7:U9"/>
    <mergeCell ref="V7:V9"/>
    <mergeCell ref="W7:W9"/>
    <mergeCell ref="T6:W6"/>
    <mergeCell ref="X6:X9"/>
    <mergeCell ref="Y6:Y9"/>
    <mergeCell ref="D7:D9"/>
    <mergeCell ref="E7:E9"/>
    <mergeCell ref="G7:G9"/>
    <mergeCell ref="H7:H9"/>
    <mergeCell ref="I7:I9"/>
    <mergeCell ref="J7:J9"/>
    <mergeCell ref="K7:K9"/>
    <mergeCell ref="J6:N6"/>
    <mergeCell ref="O6:O9"/>
    <mergeCell ref="P6:P9"/>
    <mergeCell ref="Q6:Q9"/>
    <mergeCell ref="R6:R9"/>
    <mergeCell ref="S6:S9"/>
    <mergeCell ref="L7:L9"/>
    <mergeCell ref="M7:M9"/>
    <mergeCell ref="N7:N9"/>
    <mergeCell ref="A6:A9"/>
    <mergeCell ref="B6:B9"/>
    <mergeCell ref="C6:C9"/>
    <mergeCell ref="D6:E6"/>
    <mergeCell ref="F6:F9"/>
    <mergeCell ref="G6:I6"/>
    <mergeCell ref="L1:N1"/>
    <mergeCell ref="X1:Y1"/>
    <mergeCell ref="A2:Y2"/>
    <mergeCell ref="A3:Y3"/>
    <mergeCell ref="A5:N5"/>
    <mergeCell ref="O5:Y5"/>
  </mergeCells>
  <pageMargins left="0.7" right="0.7" top="0.75" bottom="0.75" header="0.3" footer="0.3"/>
  <pageSetup paperSize="9" scale="69" orientation="landscape" r:id="rId1"/>
  <rowBreaks count="3" manualBreakCount="3">
    <brk id="59" max="16383" man="1"/>
    <brk id="92" max="16383" man="1"/>
    <brk id="123" max="16383" man="1"/>
  </rowBreaks>
  <colBreaks count="1" manualBreakCount="1">
    <brk id="2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Y130"/>
  <sheetViews>
    <sheetView view="pageBreakPreview" zoomScale="124" zoomScaleNormal="100" zoomScaleSheetLayoutView="124" workbookViewId="0">
      <pane ySplit="9" topLeftCell="A25" activePane="bottomLeft" state="frozen"/>
      <selection activeCell="L68" sqref="L68"/>
      <selection pane="bottomLeft" activeCell="F27" sqref="F27"/>
    </sheetView>
  </sheetViews>
  <sheetFormatPr defaultRowHeight="19.8" x14ac:dyDescent="0.5"/>
  <cols>
    <col min="1" max="1" width="3.3984375" style="9" customWidth="1"/>
    <col min="2" max="2" width="5.3984375" style="9" customWidth="1"/>
    <col min="3" max="3" width="5.59765625" style="9" customWidth="1"/>
    <col min="4" max="4" width="6" style="9" customWidth="1"/>
    <col min="5" max="5" width="5.3984375" style="9" customWidth="1"/>
    <col min="6" max="6" width="10" style="9" customWidth="1"/>
    <col min="7" max="7" width="3.09765625" style="9" customWidth="1"/>
    <col min="8" max="8" width="3.69921875" style="9" customWidth="1"/>
    <col min="9" max="9" width="3.3984375" style="9" customWidth="1"/>
    <col min="10" max="10" width="8.19921875" style="9" customWidth="1"/>
    <col min="11" max="11" width="7.09765625" style="9" customWidth="1"/>
    <col min="12" max="12" width="6.09765625" style="9" customWidth="1"/>
    <col min="13" max="13" width="7" style="9" customWidth="1"/>
    <col min="14" max="14" width="7.59765625" style="9" customWidth="1"/>
    <col min="15" max="15" width="3.19921875" style="9" customWidth="1"/>
    <col min="16" max="16" width="7.19921875" style="9" customWidth="1"/>
    <col min="17" max="17" width="11.59765625" style="9" customWidth="1"/>
    <col min="18" max="19" width="11.19921875" style="9" customWidth="1"/>
    <col min="20" max="20" width="8.09765625" style="9" customWidth="1"/>
    <col min="21" max="21" width="5.8984375" style="9" customWidth="1"/>
    <col min="22" max="22" width="6" style="9" customWidth="1"/>
    <col min="23" max="23" width="8.3984375" style="9" customWidth="1"/>
    <col min="24" max="24" width="8.59765625" style="9" customWidth="1"/>
    <col min="25" max="25" width="10.3984375" style="9" customWidth="1"/>
    <col min="26" max="256" width="9" style="9"/>
    <col min="257" max="257" width="3.3984375" style="9" customWidth="1"/>
    <col min="258" max="258" width="5.3984375" style="9" customWidth="1"/>
    <col min="259" max="259" width="5.59765625" style="9" customWidth="1"/>
    <col min="260" max="260" width="6" style="9" customWidth="1"/>
    <col min="261" max="261" width="5.3984375" style="9" customWidth="1"/>
    <col min="262" max="262" width="10" style="9" customWidth="1"/>
    <col min="263" max="263" width="3.09765625" style="9" customWidth="1"/>
    <col min="264" max="264" width="3.69921875" style="9" customWidth="1"/>
    <col min="265" max="265" width="3.3984375" style="9" customWidth="1"/>
    <col min="266" max="266" width="6.8984375" style="9" customWidth="1"/>
    <col min="267" max="267" width="7.09765625" style="9" customWidth="1"/>
    <col min="268" max="268" width="6.09765625" style="9" customWidth="1"/>
    <col min="269" max="269" width="7" style="9" customWidth="1"/>
    <col min="270" max="270" width="7.59765625" style="9" customWidth="1"/>
    <col min="271" max="271" width="3.19921875" style="9" customWidth="1"/>
    <col min="272" max="272" width="7.19921875" style="9" customWidth="1"/>
    <col min="273" max="273" width="11.59765625" style="9" customWidth="1"/>
    <col min="274" max="275" width="11.19921875" style="9" customWidth="1"/>
    <col min="276" max="276" width="8.09765625" style="9" customWidth="1"/>
    <col min="277" max="277" width="5.8984375" style="9" customWidth="1"/>
    <col min="278" max="278" width="5" style="9" customWidth="1"/>
    <col min="279" max="279" width="8.3984375" style="9" customWidth="1"/>
    <col min="280" max="280" width="8.59765625" style="9" customWidth="1"/>
    <col min="281" max="281" width="6.3984375" style="9" customWidth="1"/>
    <col min="282" max="512" width="9" style="9"/>
    <col min="513" max="513" width="3.3984375" style="9" customWidth="1"/>
    <col min="514" max="514" width="5.3984375" style="9" customWidth="1"/>
    <col min="515" max="515" width="5.59765625" style="9" customWidth="1"/>
    <col min="516" max="516" width="6" style="9" customWidth="1"/>
    <col min="517" max="517" width="5.3984375" style="9" customWidth="1"/>
    <col min="518" max="518" width="10" style="9" customWidth="1"/>
    <col min="519" max="519" width="3.09765625" style="9" customWidth="1"/>
    <col min="520" max="520" width="3.69921875" style="9" customWidth="1"/>
    <col min="521" max="521" width="3.3984375" style="9" customWidth="1"/>
    <col min="522" max="522" width="6.8984375" style="9" customWidth="1"/>
    <col min="523" max="523" width="7.09765625" style="9" customWidth="1"/>
    <col min="524" max="524" width="6.09765625" style="9" customWidth="1"/>
    <col min="525" max="525" width="7" style="9" customWidth="1"/>
    <col min="526" max="526" width="7.59765625" style="9" customWidth="1"/>
    <col min="527" max="527" width="3.19921875" style="9" customWidth="1"/>
    <col min="528" max="528" width="7.19921875" style="9" customWidth="1"/>
    <col min="529" max="529" width="11.59765625" style="9" customWidth="1"/>
    <col min="530" max="531" width="11.19921875" style="9" customWidth="1"/>
    <col min="532" max="532" width="8.09765625" style="9" customWidth="1"/>
    <col min="533" max="533" width="5.8984375" style="9" customWidth="1"/>
    <col min="534" max="534" width="5" style="9" customWidth="1"/>
    <col min="535" max="535" width="8.3984375" style="9" customWidth="1"/>
    <col min="536" max="536" width="8.59765625" style="9" customWidth="1"/>
    <col min="537" max="537" width="6.3984375" style="9" customWidth="1"/>
    <col min="538" max="768" width="9" style="9"/>
    <col min="769" max="769" width="3.3984375" style="9" customWidth="1"/>
    <col min="770" max="770" width="5.3984375" style="9" customWidth="1"/>
    <col min="771" max="771" width="5.59765625" style="9" customWidth="1"/>
    <col min="772" max="772" width="6" style="9" customWidth="1"/>
    <col min="773" max="773" width="5.3984375" style="9" customWidth="1"/>
    <col min="774" max="774" width="10" style="9" customWidth="1"/>
    <col min="775" max="775" width="3.09765625" style="9" customWidth="1"/>
    <col min="776" max="776" width="3.69921875" style="9" customWidth="1"/>
    <col min="777" max="777" width="3.3984375" style="9" customWidth="1"/>
    <col min="778" max="778" width="6.8984375" style="9" customWidth="1"/>
    <col min="779" max="779" width="7.09765625" style="9" customWidth="1"/>
    <col min="780" max="780" width="6.09765625" style="9" customWidth="1"/>
    <col min="781" max="781" width="7" style="9" customWidth="1"/>
    <col min="782" max="782" width="7.59765625" style="9" customWidth="1"/>
    <col min="783" max="783" width="3.19921875" style="9" customWidth="1"/>
    <col min="784" max="784" width="7.19921875" style="9" customWidth="1"/>
    <col min="785" max="785" width="11.59765625" style="9" customWidth="1"/>
    <col min="786" max="787" width="11.19921875" style="9" customWidth="1"/>
    <col min="788" max="788" width="8.09765625" style="9" customWidth="1"/>
    <col min="789" max="789" width="5.8984375" style="9" customWidth="1"/>
    <col min="790" max="790" width="5" style="9" customWidth="1"/>
    <col min="791" max="791" width="8.3984375" style="9" customWidth="1"/>
    <col min="792" max="792" width="8.59765625" style="9" customWidth="1"/>
    <col min="793" max="793" width="6.3984375" style="9" customWidth="1"/>
    <col min="794" max="1024" width="9" style="9"/>
    <col min="1025" max="1025" width="3.3984375" style="9" customWidth="1"/>
    <col min="1026" max="1026" width="5.3984375" style="9" customWidth="1"/>
    <col min="1027" max="1027" width="5.59765625" style="9" customWidth="1"/>
    <col min="1028" max="1028" width="6" style="9" customWidth="1"/>
    <col min="1029" max="1029" width="5.3984375" style="9" customWidth="1"/>
    <col min="1030" max="1030" width="10" style="9" customWidth="1"/>
    <col min="1031" max="1031" width="3.09765625" style="9" customWidth="1"/>
    <col min="1032" max="1032" width="3.69921875" style="9" customWidth="1"/>
    <col min="1033" max="1033" width="3.3984375" style="9" customWidth="1"/>
    <col min="1034" max="1034" width="6.8984375" style="9" customWidth="1"/>
    <col min="1035" max="1035" width="7.09765625" style="9" customWidth="1"/>
    <col min="1036" max="1036" width="6.09765625" style="9" customWidth="1"/>
    <col min="1037" max="1037" width="7" style="9" customWidth="1"/>
    <col min="1038" max="1038" width="7.59765625" style="9" customWidth="1"/>
    <col min="1039" max="1039" width="3.19921875" style="9" customWidth="1"/>
    <col min="1040" max="1040" width="7.19921875" style="9" customWidth="1"/>
    <col min="1041" max="1041" width="11.59765625" style="9" customWidth="1"/>
    <col min="1042" max="1043" width="11.19921875" style="9" customWidth="1"/>
    <col min="1044" max="1044" width="8.09765625" style="9" customWidth="1"/>
    <col min="1045" max="1045" width="5.8984375" style="9" customWidth="1"/>
    <col min="1046" max="1046" width="5" style="9" customWidth="1"/>
    <col min="1047" max="1047" width="8.3984375" style="9" customWidth="1"/>
    <col min="1048" max="1048" width="8.59765625" style="9" customWidth="1"/>
    <col min="1049" max="1049" width="6.3984375" style="9" customWidth="1"/>
    <col min="1050" max="1280" width="9" style="9"/>
    <col min="1281" max="1281" width="3.3984375" style="9" customWidth="1"/>
    <col min="1282" max="1282" width="5.3984375" style="9" customWidth="1"/>
    <col min="1283" max="1283" width="5.59765625" style="9" customWidth="1"/>
    <col min="1284" max="1284" width="6" style="9" customWidth="1"/>
    <col min="1285" max="1285" width="5.3984375" style="9" customWidth="1"/>
    <col min="1286" max="1286" width="10" style="9" customWidth="1"/>
    <col min="1287" max="1287" width="3.09765625" style="9" customWidth="1"/>
    <col min="1288" max="1288" width="3.69921875" style="9" customWidth="1"/>
    <col min="1289" max="1289" width="3.3984375" style="9" customWidth="1"/>
    <col min="1290" max="1290" width="6.8984375" style="9" customWidth="1"/>
    <col min="1291" max="1291" width="7.09765625" style="9" customWidth="1"/>
    <col min="1292" max="1292" width="6.09765625" style="9" customWidth="1"/>
    <col min="1293" max="1293" width="7" style="9" customWidth="1"/>
    <col min="1294" max="1294" width="7.59765625" style="9" customWidth="1"/>
    <col min="1295" max="1295" width="3.19921875" style="9" customWidth="1"/>
    <col min="1296" max="1296" width="7.19921875" style="9" customWidth="1"/>
    <col min="1297" max="1297" width="11.59765625" style="9" customWidth="1"/>
    <col min="1298" max="1299" width="11.19921875" style="9" customWidth="1"/>
    <col min="1300" max="1300" width="8.09765625" style="9" customWidth="1"/>
    <col min="1301" max="1301" width="5.8984375" style="9" customWidth="1"/>
    <col min="1302" max="1302" width="5" style="9" customWidth="1"/>
    <col min="1303" max="1303" width="8.3984375" style="9" customWidth="1"/>
    <col min="1304" max="1304" width="8.59765625" style="9" customWidth="1"/>
    <col min="1305" max="1305" width="6.3984375" style="9" customWidth="1"/>
    <col min="1306" max="1536" width="9" style="9"/>
    <col min="1537" max="1537" width="3.3984375" style="9" customWidth="1"/>
    <col min="1538" max="1538" width="5.3984375" style="9" customWidth="1"/>
    <col min="1539" max="1539" width="5.59765625" style="9" customWidth="1"/>
    <col min="1540" max="1540" width="6" style="9" customWidth="1"/>
    <col min="1541" max="1541" width="5.3984375" style="9" customWidth="1"/>
    <col min="1542" max="1542" width="10" style="9" customWidth="1"/>
    <col min="1543" max="1543" width="3.09765625" style="9" customWidth="1"/>
    <col min="1544" max="1544" width="3.69921875" style="9" customWidth="1"/>
    <col min="1545" max="1545" width="3.3984375" style="9" customWidth="1"/>
    <col min="1546" max="1546" width="6.8984375" style="9" customWidth="1"/>
    <col min="1547" max="1547" width="7.09765625" style="9" customWidth="1"/>
    <col min="1548" max="1548" width="6.09765625" style="9" customWidth="1"/>
    <col min="1549" max="1549" width="7" style="9" customWidth="1"/>
    <col min="1550" max="1550" width="7.59765625" style="9" customWidth="1"/>
    <col min="1551" max="1551" width="3.19921875" style="9" customWidth="1"/>
    <col min="1552" max="1552" width="7.19921875" style="9" customWidth="1"/>
    <col min="1553" max="1553" width="11.59765625" style="9" customWidth="1"/>
    <col min="1554" max="1555" width="11.19921875" style="9" customWidth="1"/>
    <col min="1556" max="1556" width="8.09765625" style="9" customWidth="1"/>
    <col min="1557" max="1557" width="5.8984375" style="9" customWidth="1"/>
    <col min="1558" max="1558" width="5" style="9" customWidth="1"/>
    <col min="1559" max="1559" width="8.3984375" style="9" customWidth="1"/>
    <col min="1560" max="1560" width="8.59765625" style="9" customWidth="1"/>
    <col min="1561" max="1561" width="6.3984375" style="9" customWidth="1"/>
    <col min="1562" max="1792" width="9" style="9"/>
    <col min="1793" max="1793" width="3.3984375" style="9" customWidth="1"/>
    <col min="1794" max="1794" width="5.3984375" style="9" customWidth="1"/>
    <col min="1795" max="1795" width="5.59765625" style="9" customWidth="1"/>
    <col min="1796" max="1796" width="6" style="9" customWidth="1"/>
    <col min="1797" max="1797" width="5.3984375" style="9" customWidth="1"/>
    <col min="1798" max="1798" width="10" style="9" customWidth="1"/>
    <col min="1799" max="1799" width="3.09765625" style="9" customWidth="1"/>
    <col min="1800" max="1800" width="3.69921875" style="9" customWidth="1"/>
    <col min="1801" max="1801" width="3.3984375" style="9" customWidth="1"/>
    <col min="1802" max="1802" width="6.8984375" style="9" customWidth="1"/>
    <col min="1803" max="1803" width="7.09765625" style="9" customWidth="1"/>
    <col min="1804" max="1804" width="6.09765625" style="9" customWidth="1"/>
    <col min="1805" max="1805" width="7" style="9" customWidth="1"/>
    <col min="1806" max="1806" width="7.59765625" style="9" customWidth="1"/>
    <col min="1807" max="1807" width="3.19921875" style="9" customWidth="1"/>
    <col min="1808" max="1808" width="7.19921875" style="9" customWidth="1"/>
    <col min="1809" max="1809" width="11.59765625" style="9" customWidth="1"/>
    <col min="1810" max="1811" width="11.19921875" style="9" customWidth="1"/>
    <col min="1812" max="1812" width="8.09765625" style="9" customWidth="1"/>
    <col min="1813" max="1813" width="5.8984375" style="9" customWidth="1"/>
    <col min="1814" max="1814" width="5" style="9" customWidth="1"/>
    <col min="1815" max="1815" width="8.3984375" style="9" customWidth="1"/>
    <col min="1816" max="1816" width="8.59765625" style="9" customWidth="1"/>
    <col min="1817" max="1817" width="6.3984375" style="9" customWidth="1"/>
    <col min="1818" max="2048" width="9" style="9"/>
    <col min="2049" max="2049" width="3.3984375" style="9" customWidth="1"/>
    <col min="2050" max="2050" width="5.3984375" style="9" customWidth="1"/>
    <col min="2051" max="2051" width="5.59765625" style="9" customWidth="1"/>
    <col min="2052" max="2052" width="6" style="9" customWidth="1"/>
    <col min="2053" max="2053" width="5.3984375" style="9" customWidth="1"/>
    <col min="2054" max="2054" width="10" style="9" customWidth="1"/>
    <col min="2055" max="2055" width="3.09765625" style="9" customWidth="1"/>
    <col min="2056" max="2056" width="3.69921875" style="9" customWidth="1"/>
    <col min="2057" max="2057" width="3.3984375" style="9" customWidth="1"/>
    <col min="2058" max="2058" width="6.8984375" style="9" customWidth="1"/>
    <col min="2059" max="2059" width="7.09765625" style="9" customWidth="1"/>
    <col min="2060" max="2060" width="6.09765625" style="9" customWidth="1"/>
    <col min="2061" max="2061" width="7" style="9" customWidth="1"/>
    <col min="2062" max="2062" width="7.59765625" style="9" customWidth="1"/>
    <col min="2063" max="2063" width="3.19921875" style="9" customWidth="1"/>
    <col min="2064" max="2064" width="7.19921875" style="9" customWidth="1"/>
    <col min="2065" max="2065" width="11.59765625" style="9" customWidth="1"/>
    <col min="2066" max="2067" width="11.19921875" style="9" customWidth="1"/>
    <col min="2068" max="2068" width="8.09765625" style="9" customWidth="1"/>
    <col min="2069" max="2069" width="5.8984375" style="9" customWidth="1"/>
    <col min="2070" max="2070" width="5" style="9" customWidth="1"/>
    <col min="2071" max="2071" width="8.3984375" style="9" customWidth="1"/>
    <col min="2072" max="2072" width="8.59765625" style="9" customWidth="1"/>
    <col min="2073" max="2073" width="6.3984375" style="9" customWidth="1"/>
    <col min="2074" max="2304" width="9" style="9"/>
    <col min="2305" max="2305" width="3.3984375" style="9" customWidth="1"/>
    <col min="2306" max="2306" width="5.3984375" style="9" customWidth="1"/>
    <col min="2307" max="2307" width="5.59765625" style="9" customWidth="1"/>
    <col min="2308" max="2308" width="6" style="9" customWidth="1"/>
    <col min="2309" max="2309" width="5.3984375" style="9" customWidth="1"/>
    <col min="2310" max="2310" width="10" style="9" customWidth="1"/>
    <col min="2311" max="2311" width="3.09765625" style="9" customWidth="1"/>
    <col min="2312" max="2312" width="3.69921875" style="9" customWidth="1"/>
    <col min="2313" max="2313" width="3.3984375" style="9" customWidth="1"/>
    <col min="2314" max="2314" width="6.8984375" style="9" customWidth="1"/>
    <col min="2315" max="2315" width="7.09765625" style="9" customWidth="1"/>
    <col min="2316" max="2316" width="6.09765625" style="9" customWidth="1"/>
    <col min="2317" max="2317" width="7" style="9" customWidth="1"/>
    <col min="2318" max="2318" width="7.59765625" style="9" customWidth="1"/>
    <col min="2319" max="2319" width="3.19921875" style="9" customWidth="1"/>
    <col min="2320" max="2320" width="7.19921875" style="9" customWidth="1"/>
    <col min="2321" max="2321" width="11.59765625" style="9" customWidth="1"/>
    <col min="2322" max="2323" width="11.19921875" style="9" customWidth="1"/>
    <col min="2324" max="2324" width="8.09765625" style="9" customWidth="1"/>
    <col min="2325" max="2325" width="5.8984375" style="9" customWidth="1"/>
    <col min="2326" max="2326" width="5" style="9" customWidth="1"/>
    <col min="2327" max="2327" width="8.3984375" style="9" customWidth="1"/>
    <col min="2328" max="2328" width="8.59765625" style="9" customWidth="1"/>
    <col min="2329" max="2329" width="6.3984375" style="9" customWidth="1"/>
    <col min="2330" max="2560" width="9" style="9"/>
    <col min="2561" max="2561" width="3.3984375" style="9" customWidth="1"/>
    <col min="2562" max="2562" width="5.3984375" style="9" customWidth="1"/>
    <col min="2563" max="2563" width="5.59765625" style="9" customWidth="1"/>
    <col min="2564" max="2564" width="6" style="9" customWidth="1"/>
    <col min="2565" max="2565" width="5.3984375" style="9" customWidth="1"/>
    <col min="2566" max="2566" width="10" style="9" customWidth="1"/>
    <col min="2567" max="2567" width="3.09765625" style="9" customWidth="1"/>
    <col min="2568" max="2568" width="3.69921875" style="9" customWidth="1"/>
    <col min="2569" max="2569" width="3.3984375" style="9" customWidth="1"/>
    <col min="2570" max="2570" width="6.8984375" style="9" customWidth="1"/>
    <col min="2571" max="2571" width="7.09765625" style="9" customWidth="1"/>
    <col min="2572" max="2572" width="6.09765625" style="9" customWidth="1"/>
    <col min="2573" max="2573" width="7" style="9" customWidth="1"/>
    <col min="2574" max="2574" width="7.59765625" style="9" customWidth="1"/>
    <col min="2575" max="2575" width="3.19921875" style="9" customWidth="1"/>
    <col min="2576" max="2576" width="7.19921875" style="9" customWidth="1"/>
    <col min="2577" max="2577" width="11.59765625" style="9" customWidth="1"/>
    <col min="2578" max="2579" width="11.19921875" style="9" customWidth="1"/>
    <col min="2580" max="2580" width="8.09765625" style="9" customWidth="1"/>
    <col min="2581" max="2581" width="5.8984375" style="9" customWidth="1"/>
    <col min="2582" max="2582" width="5" style="9" customWidth="1"/>
    <col min="2583" max="2583" width="8.3984375" style="9" customWidth="1"/>
    <col min="2584" max="2584" width="8.59765625" style="9" customWidth="1"/>
    <col min="2585" max="2585" width="6.3984375" style="9" customWidth="1"/>
    <col min="2586" max="2816" width="9" style="9"/>
    <col min="2817" max="2817" width="3.3984375" style="9" customWidth="1"/>
    <col min="2818" max="2818" width="5.3984375" style="9" customWidth="1"/>
    <col min="2819" max="2819" width="5.59765625" style="9" customWidth="1"/>
    <col min="2820" max="2820" width="6" style="9" customWidth="1"/>
    <col min="2821" max="2821" width="5.3984375" style="9" customWidth="1"/>
    <col min="2822" max="2822" width="10" style="9" customWidth="1"/>
    <col min="2823" max="2823" width="3.09765625" style="9" customWidth="1"/>
    <col min="2824" max="2824" width="3.69921875" style="9" customWidth="1"/>
    <col min="2825" max="2825" width="3.3984375" style="9" customWidth="1"/>
    <col min="2826" max="2826" width="6.8984375" style="9" customWidth="1"/>
    <col min="2827" max="2827" width="7.09765625" style="9" customWidth="1"/>
    <col min="2828" max="2828" width="6.09765625" style="9" customWidth="1"/>
    <col min="2829" max="2829" width="7" style="9" customWidth="1"/>
    <col min="2830" max="2830" width="7.59765625" style="9" customWidth="1"/>
    <col min="2831" max="2831" width="3.19921875" style="9" customWidth="1"/>
    <col min="2832" max="2832" width="7.19921875" style="9" customWidth="1"/>
    <col min="2833" max="2833" width="11.59765625" style="9" customWidth="1"/>
    <col min="2834" max="2835" width="11.19921875" style="9" customWidth="1"/>
    <col min="2836" max="2836" width="8.09765625" style="9" customWidth="1"/>
    <col min="2837" max="2837" width="5.8984375" style="9" customWidth="1"/>
    <col min="2838" max="2838" width="5" style="9" customWidth="1"/>
    <col min="2839" max="2839" width="8.3984375" style="9" customWidth="1"/>
    <col min="2840" max="2840" width="8.59765625" style="9" customWidth="1"/>
    <col min="2841" max="2841" width="6.3984375" style="9" customWidth="1"/>
    <col min="2842" max="3072" width="9" style="9"/>
    <col min="3073" max="3073" width="3.3984375" style="9" customWidth="1"/>
    <col min="3074" max="3074" width="5.3984375" style="9" customWidth="1"/>
    <col min="3075" max="3075" width="5.59765625" style="9" customWidth="1"/>
    <col min="3076" max="3076" width="6" style="9" customWidth="1"/>
    <col min="3077" max="3077" width="5.3984375" style="9" customWidth="1"/>
    <col min="3078" max="3078" width="10" style="9" customWidth="1"/>
    <col min="3079" max="3079" width="3.09765625" style="9" customWidth="1"/>
    <col min="3080" max="3080" width="3.69921875" style="9" customWidth="1"/>
    <col min="3081" max="3081" width="3.3984375" style="9" customWidth="1"/>
    <col min="3082" max="3082" width="6.8984375" style="9" customWidth="1"/>
    <col min="3083" max="3083" width="7.09765625" style="9" customWidth="1"/>
    <col min="3084" max="3084" width="6.09765625" style="9" customWidth="1"/>
    <col min="3085" max="3085" width="7" style="9" customWidth="1"/>
    <col min="3086" max="3086" width="7.59765625" style="9" customWidth="1"/>
    <col min="3087" max="3087" width="3.19921875" style="9" customWidth="1"/>
    <col min="3088" max="3088" width="7.19921875" style="9" customWidth="1"/>
    <col min="3089" max="3089" width="11.59765625" style="9" customWidth="1"/>
    <col min="3090" max="3091" width="11.19921875" style="9" customWidth="1"/>
    <col min="3092" max="3092" width="8.09765625" style="9" customWidth="1"/>
    <col min="3093" max="3093" width="5.8984375" style="9" customWidth="1"/>
    <col min="3094" max="3094" width="5" style="9" customWidth="1"/>
    <col min="3095" max="3095" width="8.3984375" style="9" customWidth="1"/>
    <col min="3096" max="3096" width="8.59765625" style="9" customWidth="1"/>
    <col min="3097" max="3097" width="6.3984375" style="9" customWidth="1"/>
    <col min="3098" max="3328" width="9" style="9"/>
    <col min="3329" max="3329" width="3.3984375" style="9" customWidth="1"/>
    <col min="3330" max="3330" width="5.3984375" style="9" customWidth="1"/>
    <col min="3331" max="3331" width="5.59765625" style="9" customWidth="1"/>
    <col min="3332" max="3332" width="6" style="9" customWidth="1"/>
    <col min="3333" max="3333" width="5.3984375" style="9" customWidth="1"/>
    <col min="3334" max="3334" width="10" style="9" customWidth="1"/>
    <col min="3335" max="3335" width="3.09765625" style="9" customWidth="1"/>
    <col min="3336" max="3336" width="3.69921875" style="9" customWidth="1"/>
    <col min="3337" max="3337" width="3.3984375" style="9" customWidth="1"/>
    <col min="3338" max="3338" width="6.8984375" style="9" customWidth="1"/>
    <col min="3339" max="3339" width="7.09765625" style="9" customWidth="1"/>
    <col min="3340" max="3340" width="6.09765625" style="9" customWidth="1"/>
    <col min="3341" max="3341" width="7" style="9" customWidth="1"/>
    <col min="3342" max="3342" width="7.59765625" style="9" customWidth="1"/>
    <col min="3343" max="3343" width="3.19921875" style="9" customWidth="1"/>
    <col min="3344" max="3344" width="7.19921875" style="9" customWidth="1"/>
    <col min="3345" max="3345" width="11.59765625" style="9" customWidth="1"/>
    <col min="3346" max="3347" width="11.19921875" style="9" customWidth="1"/>
    <col min="3348" max="3348" width="8.09765625" style="9" customWidth="1"/>
    <col min="3349" max="3349" width="5.8984375" style="9" customWidth="1"/>
    <col min="3350" max="3350" width="5" style="9" customWidth="1"/>
    <col min="3351" max="3351" width="8.3984375" style="9" customWidth="1"/>
    <col min="3352" max="3352" width="8.59765625" style="9" customWidth="1"/>
    <col min="3353" max="3353" width="6.3984375" style="9" customWidth="1"/>
    <col min="3354" max="3584" width="9" style="9"/>
    <col min="3585" max="3585" width="3.3984375" style="9" customWidth="1"/>
    <col min="3586" max="3586" width="5.3984375" style="9" customWidth="1"/>
    <col min="3587" max="3587" width="5.59765625" style="9" customWidth="1"/>
    <col min="3588" max="3588" width="6" style="9" customWidth="1"/>
    <col min="3589" max="3589" width="5.3984375" style="9" customWidth="1"/>
    <col min="3590" max="3590" width="10" style="9" customWidth="1"/>
    <col min="3591" max="3591" width="3.09765625" style="9" customWidth="1"/>
    <col min="3592" max="3592" width="3.69921875" style="9" customWidth="1"/>
    <col min="3593" max="3593" width="3.3984375" style="9" customWidth="1"/>
    <col min="3594" max="3594" width="6.8984375" style="9" customWidth="1"/>
    <col min="3595" max="3595" width="7.09765625" style="9" customWidth="1"/>
    <col min="3596" max="3596" width="6.09765625" style="9" customWidth="1"/>
    <col min="3597" max="3597" width="7" style="9" customWidth="1"/>
    <col min="3598" max="3598" width="7.59765625" style="9" customWidth="1"/>
    <col min="3599" max="3599" width="3.19921875" style="9" customWidth="1"/>
    <col min="3600" max="3600" width="7.19921875" style="9" customWidth="1"/>
    <col min="3601" max="3601" width="11.59765625" style="9" customWidth="1"/>
    <col min="3602" max="3603" width="11.19921875" style="9" customWidth="1"/>
    <col min="3604" max="3604" width="8.09765625" style="9" customWidth="1"/>
    <col min="3605" max="3605" width="5.8984375" style="9" customWidth="1"/>
    <col min="3606" max="3606" width="5" style="9" customWidth="1"/>
    <col min="3607" max="3607" width="8.3984375" style="9" customWidth="1"/>
    <col min="3608" max="3608" width="8.59765625" style="9" customWidth="1"/>
    <col min="3609" max="3609" width="6.3984375" style="9" customWidth="1"/>
    <col min="3610" max="3840" width="9" style="9"/>
    <col min="3841" max="3841" width="3.3984375" style="9" customWidth="1"/>
    <col min="3842" max="3842" width="5.3984375" style="9" customWidth="1"/>
    <col min="3843" max="3843" width="5.59765625" style="9" customWidth="1"/>
    <col min="3844" max="3844" width="6" style="9" customWidth="1"/>
    <col min="3845" max="3845" width="5.3984375" style="9" customWidth="1"/>
    <col min="3846" max="3846" width="10" style="9" customWidth="1"/>
    <col min="3847" max="3847" width="3.09765625" style="9" customWidth="1"/>
    <col min="3848" max="3848" width="3.69921875" style="9" customWidth="1"/>
    <col min="3849" max="3849" width="3.3984375" style="9" customWidth="1"/>
    <col min="3850" max="3850" width="6.8984375" style="9" customWidth="1"/>
    <col min="3851" max="3851" width="7.09765625" style="9" customWidth="1"/>
    <col min="3852" max="3852" width="6.09765625" style="9" customWidth="1"/>
    <col min="3853" max="3853" width="7" style="9" customWidth="1"/>
    <col min="3854" max="3854" width="7.59765625" style="9" customWidth="1"/>
    <col min="3855" max="3855" width="3.19921875" style="9" customWidth="1"/>
    <col min="3856" max="3856" width="7.19921875" style="9" customWidth="1"/>
    <col min="3857" max="3857" width="11.59765625" style="9" customWidth="1"/>
    <col min="3858" max="3859" width="11.19921875" style="9" customWidth="1"/>
    <col min="3860" max="3860" width="8.09765625" style="9" customWidth="1"/>
    <col min="3861" max="3861" width="5.8984375" style="9" customWidth="1"/>
    <col min="3862" max="3862" width="5" style="9" customWidth="1"/>
    <col min="3863" max="3863" width="8.3984375" style="9" customWidth="1"/>
    <col min="3864" max="3864" width="8.59765625" style="9" customWidth="1"/>
    <col min="3865" max="3865" width="6.3984375" style="9" customWidth="1"/>
    <col min="3866" max="4096" width="9" style="9"/>
    <col min="4097" max="4097" width="3.3984375" style="9" customWidth="1"/>
    <col min="4098" max="4098" width="5.3984375" style="9" customWidth="1"/>
    <col min="4099" max="4099" width="5.59765625" style="9" customWidth="1"/>
    <col min="4100" max="4100" width="6" style="9" customWidth="1"/>
    <col min="4101" max="4101" width="5.3984375" style="9" customWidth="1"/>
    <col min="4102" max="4102" width="10" style="9" customWidth="1"/>
    <col min="4103" max="4103" width="3.09765625" style="9" customWidth="1"/>
    <col min="4104" max="4104" width="3.69921875" style="9" customWidth="1"/>
    <col min="4105" max="4105" width="3.3984375" style="9" customWidth="1"/>
    <col min="4106" max="4106" width="6.8984375" style="9" customWidth="1"/>
    <col min="4107" max="4107" width="7.09765625" style="9" customWidth="1"/>
    <col min="4108" max="4108" width="6.09765625" style="9" customWidth="1"/>
    <col min="4109" max="4109" width="7" style="9" customWidth="1"/>
    <col min="4110" max="4110" width="7.59765625" style="9" customWidth="1"/>
    <col min="4111" max="4111" width="3.19921875" style="9" customWidth="1"/>
    <col min="4112" max="4112" width="7.19921875" style="9" customWidth="1"/>
    <col min="4113" max="4113" width="11.59765625" style="9" customWidth="1"/>
    <col min="4114" max="4115" width="11.19921875" style="9" customWidth="1"/>
    <col min="4116" max="4116" width="8.09765625" style="9" customWidth="1"/>
    <col min="4117" max="4117" width="5.8984375" style="9" customWidth="1"/>
    <col min="4118" max="4118" width="5" style="9" customWidth="1"/>
    <col min="4119" max="4119" width="8.3984375" style="9" customWidth="1"/>
    <col min="4120" max="4120" width="8.59765625" style="9" customWidth="1"/>
    <col min="4121" max="4121" width="6.3984375" style="9" customWidth="1"/>
    <col min="4122" max="4352" width="9" style="9"/>
    <col min="4353" max="4353" width="3.3984375" style="9" customWidth="1"/>
    <col min="4354" max="4354" width="5.3984375" style="9" customWidth="1"/>
    <col min="4355" max="4355" width="5.59765625" style="9" customWidth="1"/>
    <col min="4356" max="4356" width="6" style="9" customWidth="1"/>
    <col min="4357" max="4357" width="5.3984375" style="9" customWidth="1"/>
    <col min="4358" max="4358" width="10" style="9" customWidth="1"/>
    <col min="4359" max="4359" width="3.09765625" style="9" customWidth="1"/>
    <col min="4360" max="4360" width="3.69921875" style="9" customWidth="1"/>
    <col min="4361" max="4361" width="3.3984375" style="9" customWidth="1"/>
    <col min="4362" max="4362" width="6.8984375" style="9" customWidth="1"/>
    <col min="4363" max="4363" width="7.09765625" style="9" customWidth="1"/>
    <col min="4364" max="4364" width="6.09765625" style="9" customWidth="1"/>
    <col min="4365" max="4365" width="7" style="9" customWidth="1"/>
    <col min="4366" max="4366" width="7.59765625" style="9" customWidth="1"/>
    <col min="4367" max="4367" width="3.19921875" style="9" customWidth="1"/>
    <col min="4368" max="4368" width="7.19921875" style="9" customWidth="1"/>
    <col min="4369" max="4369" width="11.59765625" style="9" customWidth="1"/>
    <col min="4370" max="4371" width="11.19921875" style="9" customWidth="1"/>
    <col min="4372" max="4372" width="8.09765625" style="9" customWidth="1"/>
    <col min="4373" max="4373" width="5.8984375" style="9" customWidth="1"/>
    <col min="4374" max="4374" width="5" style="9" customWidth="1"/>
    <col min="4375" max="4375" width="8.3984375" style="9" customWidth="1"/>
    <col min="4376" max="4376" width="8.59765625" style="9" customWidth="1"/>
    <col min="4377" max="4377" width="6.3984375" style="9" customWidth="1"/>
    <col min="4378" max="4608" width="9" style="9"/>
    <col min="4609" max="4609" width="3.3984375" style="9" customWidth="1"/>
    <col min="4610" max="4610" width="5.3984375" style="9" customWidth="1"/>
    <col min="4611" max="4611" width="5.59765625" style="9" customWidth="1"/>
    <col min="4612" max="4612" width="6" style="9" customWidth="1"/>
    <col min="4613" max="4613" width="5.3984375" style="9" customWidth="1"/>
    <col min="4614" max="4614" width="10" style="9" customWidth="1"/>
    <col min="4615" max="4615" width="3.09765625" style="9" customWidth="1"/>
    <col min="4616" max="4616" width="3.69921875" style="9" customWidth="1"/>
    <col min="4617" max="4617" width="3.3984375" style="9" customWidth="1"/>
    <col min="4618" max="4618" width="6.8984375" style="9" customWidth="1"/>
    <col min="4619" max="4619" width="7.09765625" style="9" customWidth="1"/>
    <col min="4620" max="4620" width="6.09765625" style="9" customWidth="1"/>
    <col min="4621" max="4621" width="7" style="9" customWidth="1"/>
    <col min="4622" max="4622" width="7.59765625" style="9" customWidth="1"/>
    <col min="4623" max="4623" width="3.19921875" style="9" customWidth="1"/>
    <col min="4624" max="4624" width="7.19921875" style="9" customWidth="1"/>
    <col min="4625" max="4625" width="11.59765625" style="9" customWidth="1"/>
    <col min="4626" max="4627" width="11.19921875" style="9" customWidth="1"/>
    <col min="4628" max="4628" width="8.09765625" style="9" customWidth="1"/>
    <col min="4629" max="4629" width="5.8984375" style="9" customWidth="1"/>
    <col min="4630" max="4630" width="5" style="9" customWidth="1"/>
    <col min="4631" max="4631" width="8.3984375" style="9" customWidth="1"/>
    <col min="4632" max="4632" width="8.59765625" style="9" customWidth="1"/>
    <col min="4633" max="4633" width="6.3984375" style="9" customWidth="1"/>
    <col min="4634" max="4864" width="9" style="9"/>
    <col min="4865" max="4865" width="3.3984375" style="9" customWidth="1"/>
    <col min="4866" max="4866" width="5.3984375" style="9" customWidth="1"/>
    <col min="4867" max="4867" width="5.59765625" style="9" customWidth="1"/>
    <col min="4868" max="4868" width="6" style="9" customWidth="1"/>
    <col min="4869" max="4869" width="5.3984375" style="9" customWidth="1"/>
    <col min="4870" max="4870" width="10" style="9" customWidth="1"/>
    <col min="4871" max="4871" width="3.09765625" style="9" customWidth="1"/>
    <col min="4872" max="4872" width="3.69921875" style="9" customWidth="1"/>
    <col min="4873" max="4873" width="3.3984375" style="9" customWidth="1"/>
    <col min="4874" max="4874" width="6.8984375" style="9" customWidth="1"/>
    <col min="4875" max="4875" width="7.09765625" style="9" customWidth="1"/>
    <col min="4876" max="4876" width="6.09765625" style="9" customWidth="1"/>
    <col min="4877" max="4877" width="7" style="9" customWidth="1"/>
    <col min="4878" max="4878" width="7.59765625" style="9" customWidth="1"/>
    <col min="4879" max="4879" width="3.19921875" style="9" customWidth="1"/>
    <col min="4880" max="4880" width="7.19921875" style="9" customWidth="1"/>
    <col min="4881" max="4881" width="11.59765625" style="9" customWidth="1"/>
    <col min="4882" max="4883" width="11.19921875" style="9" customWidth="1"/>
    <col min="4884" max="4884" width="8.09765625" style="9" customWidth="1"/>
    <col min="4885" max="4885" width="5.8984375" style="9" customWidth="1"/>
    <col min="4886" max="4886" width="5" style="9" customWidth="1"/>
    <col min="4887" max="4887" width="8.3984375" style="9" customWidth="1"/>
    <col min="4888" max="4888" width="8.59765625" style="9" customWidth="1"/>
    <col min="4889" max="4889" width="6.3984375" style="9" customWidth="1"/>
    <col min="4890" max="5120" width="9" style="9"/>
    <col min="5121" max="5121" width="3.3984375" style="9" customWidth="1"/>
    <col min="5122" max="5122" width="5.3984375" style="9" customWidth="1"/>
    <col min="5123" max="5123" width="5.59765625" style="9" customWidth="1"/>
    <col min="5124" max="5124" width="6" style="9" customWidth="1"/>
    <col min="5125" max="5125" width="5.3984375" style="9" customWidth="1"/>
    <col min="5126" max="5126" width="10" style="9" customWidth="1"/>
    <col min="5127" max="5127" width="3.09765625" style="9" customWidth="1"/>
    <col min="5128" max="5128" width="3.69921875" style="9" customWidth="1"/>
    <col min="5129" max="5129" width="3.3984375" style="9" customWidth="1"/>
    <col min="5130" max="5130" width="6.8984375" style="9" customWidth="1"/>
    <col min="5131" max="5131" width="7.09765625" style="9" customWidth="1"/>
    <col min="5132" max="5132" width="6.09765625" style="9" customWidth="1"/>
    <col min="5133" max="5133" width="7" style="9" customWidth="1"/>
    <col min="5134" max="5134" width="7.59765625" style="9" customWidth="1"/>
    <col min="5135" max="5135" width="3.19921875" style="9" customWidth="1"/>
    <col min="5136" max="5136" width="7.19921875" style="9" customWidth="1"/>
    <col min="5137" max="5137" width="11.59765625" style="9" customWidth="1"/>
    <col min="5138" max="5139" width="11.19921875" style="9" customWidth="1"/>
    <col min="5140" max="5140" width="8.09765625" style="9" customWidth="1"/>
    <col min="5141" max="5141" width="5.8984375" style="9" customWidth="1"/>
    <col min="5142" max="5142" width="5" style="9" customWidth="1"/>
    <col min="5143" max="5143" width="8.3984375" style="9" customWidth="1"/>
    <col min="5144" max="5144" width="8.59765625" style="9" customWidth="1"/>
    <col min="5145" max="5145" width="6.3984375" style="9" customWidth="1"/>
    <col min="5146" max="5376" width="9" style="9"/>
    <col min="5377" max="5377" width="3.3984375" style="9" customWidth="1"/>
    <col min="5378" max="5378" width="5.3984375" style="9" customWidth="1"/>
    <col min="5379" max="5379" width="5.59765625" style="9" customWidth="1"/>
    <col min="5380" max="5380" width="6" style="9" customWidth="1"/>
    <col min="5381" max="5381" width="5.3984375" style="9" customWidth="1"/>
    <col min="5382" max="5382" width="10" style="9" customWidth="1"/>
    <col min="5383" max="5383" width="3.09765625" style="9" customWidth="1"/>
    <col min="5384" max="5384" width="3.69921875" style="9" customWidth="1"/>
    <col min="5385" max="5385" width="3.3984375" style="9" customWidth="1"/>
    <col min="5386" max="5386" width="6.8984375" style="9" customWidth="1"/>
    <col min="5387" max="5387" width="7.09765625" style="9" customWidth="1"/>
    <col min="5388" max="5388" width="6.09765625" style="9" customWidth="1"/>
    <col min="5389" max="5389" width="7" style="9" customWidth="1"/>
    <col min="5390" max="5390" width="7.59765625" style="9" customWidth="1"/>
    <col min="5391" max="5391" width="3.19921875" style="9" customWidth="1"/>
    <col min="5392" max="5392" width="7.19921875" style="9" customWidth="1"/>
    <col min="5393" max="5393" width="11.59765625" style="9" customWidth="1"/>
    <col min="5394" max="5395" width="11.19921875" style="9" customWidth="1"/>
    <col min="5396" max="5396" width="8.09765625" style="9" customWidth="1"/>
    <col min="5397" max="5397" width="5.8984375" style="9" customWidth="1"/>
    <col min="5398" max="5398" width="5" style="9" customWidth="1"/>
    <col min="5399" max="5399" width="8.3984375" style="9" customWidth="1"/>
    <col min="5400" max="5400" width="8.59765625" style="9" customWidth="1"/>
    <col min="5401" max="5401" width="6.3984375" style="9" customWidth="1"/>
    <col min="5402" max="5632" width="9" style="9"/>
    <col min="5633" max="5633" width="3.3984375" style="9" customWidth="1"/>
    <col min="5634" max="5634" width="5.3984375" style="9" customWidth="1"/>
    <col min="5635" max="5635" width="5.59765625" style="9" customWidth="1"/>
    <col min="5636" max="5636" width="6" style="9" customWidth="1"/>
    <col min="5637" max="5637" width="5.3984375" style="9" customWidth="1"/>
    <col min="5638" max="5638" width="10" style="9" customWidth="1"/>
    <col min="5639" max="5639" width="3.09765625" style="9" customWidth="1"/>
    <col min="5640" max="5640" width="3.69921875" style="9" customWidth="1"/>
    <col min="5641" max="5641" width="3.3984375" style="9" customWidth="1"/>
    <col min="5642" max="5642" width="6.8984375" style="9" customWidth="1"/>
    <col min="5643" max="5643" width="7.09765625" style="9" customWidth="1"/>
    <col min="5644" max="5644" width="6.09765625" style="9" customWidth="1"/>
    <col min="5645" max="5645" width="7" style="9" customWidth="1"/>
    <col min="5646" max="5646" width="7.59765625" style="9" customWidth="1"/>
    <col min="5647" max="5647" width="3.19921875" style="9" customWidth="1"/>
    <col min="5648" max="5648" width="7.19921875" style="9" customWidth="1"/>
    <col min="5649" max="5649" width="11.59765625" style="9" customWidth="1"/>
    <col min="5650" max="5651" width="11.19921875" style="9" customWidth="1"/>
    <col min="5652" max="5652" width="8.09765625" style="9" customWidth="1"/>
    <col min="5653" max="5653" width="5.8984375" style="9" customWidth="1"/>
    <col min="5654" max="5654" width="5" style="9" customWidth="1"/>
    <col min="5655" max="5655" width="8.3984375" style="9" customWidth="1"/>
    <col min="5656" max="5656" width="8.59765625" style="9" customWidth="1"/>
    <col min="5657" max="5657" width="6.3984375" style="9" customWidth="1"/>
    <col min="5658" max="5888" width="9" style="9"/>
    <col min="5889" max="5889" width="3.3984375" style="9" customWidth="1"/>
    <col min="5890" max="5890" width="5.3984375" style="9" customWidth="1"/>
    <col min="5891" max="5891" width="5.59765625" style="9" customWidth="1"/>
    <col min="5892" max="5892" width="6" style="9" customWidth="1"/>
    <col min="5893" max="5893" width="5.3984375" style="9" customWidth="1"/>
    <col min="5894" max="5894" width="10" style="9" customWidth="1"/>
    <col min="5895" max="5895" width="3.09765625" style="9" customWidth="1"/>
    <col min="5896" max="5896" width="3.69921875" style="9" customWidth="1"/>
    <col min="5897" max="5897" width="3.3984375" style="9" customWidth="1"/>
    <col min="5898" max="5898" width="6.8984375" style="9" customWidth="1"/>
    <col min="5899" max="5899" width="7.09765625" style="9" customWidth="1"/>
    <col min="5900" max="5900" width="6.09765625" style="9" customWidth="1"/>
    <col min="5901" max="5901" width="7" style="9" customWidth="1"/>
    <col min="5902" max="5902" width="7.59765625" style="9" customWidth="1"/>
    <col min="5903" max="5903" width="3.19921875" style="9" customWidth="1"/>
    <col min="5904" max="5904" width="7.19921875" style="9" customWidth="1"/>
    <col min="5905" max="5905" width="11.59765625" style="9" customWidth="1"/>
    <col min="5906" max="5907" width="11.19921875" style="9" customWidth="1"/>
    <col min="5908" max="5908" width="8.09765625" style="9" customWidth="1"/>
    <col min="5909" max="5909" width="5.8984375" style="9" customWidth="1"/>
    <col min="5910" max="5910" width="5" style="9" customWidth="1"/>
    <col min="5911" max="5911" width="8.3984375" style="9" customWidth="1"/>
    <col min="5912" max="5912" width="8.59765625" style="9" customWidth="1"/>
    <col min="5913" max="5913" width="6.3984375" style="9" customWidth="1"/>
    <col min="5914" max="6144" width="9" style="9"/>
    <col min="6145" max="6145" width="3.3984375" style="9" customWidth="1"/>
    <col min="6146" max="6146" width="5.3984375" style="9" customWidth="1"/>
    <col min="6147" max="6147" width="5.59765625" style="9" customWidth="1"/>
    <col min="6148" max="6148" width="6" style="9" customWidth="1"/>
    <col min="6149" max="6149" width="5.3984375" style="9" customWidth="1"/>
    <col min="6150" max="6150" width="10" style="9" customWidth="1"/>
    <col min="6151" max="6151" width="3.09765625" style="9" customWidth="1"/>
    <col min="6152" max="6152" width="3.69921875" style="9" customWidth="1"/>
    <col min="6153" max="6153" width="3.3984375" style="9" customWidth="1"/>
    <col min="6154" max="6154" width="6.8984375" style="9" customWidth="1"/>
    <col min="6155" max="6155" width="7.09765625" style="9" customWidth="1"/>
    <col min="6156" max="6156" width="6.09765625" style="9" customWidth="1"/>
    <col min="6157" max="6157" width="7" style="9" customWidth="1"/>
    <col min="6158" max="6158" width="7.59765625" style="9" customWidth="1"/>
    <col min="6159" max="6159" width="3.19921875" style="9" customWidth="1"/>
    <col min="6160" max="6160" width="7.19921875" style="9" customWidth="1"/>
    <col min="6161" max="6161" width="11.59765625" style="9" customWidth="1"/>
    <col min="6162" max="6163" width="11.19921875" style="9" customWidth="1"/>
    <col min="6164" max="6164" width="8.09765625" style="9" customWidth="1"/>
    <col min="6165" max="6165" width="5.8984375" style="9" customWidth="1"/>
    <col min="6166" max="6166" width="5" style="9" customWidth="1"/>
    <col min="6167" max="6167" width="8.3984375" style="9" customWidth="1"/>
    <col min="6168" max="6168" width="8.59765625" style="9" customWidth="1"/>
    <col min="6169" max="6169" width="6.3984375" style="9" customWidth="1"/>
    <col min="6170" max="6400" width="9" style="9"/>
    <col min="6401" max="6401" width="3.3984375" style="9" customWidth="1"/>
    <col min="6402" max="6402" width="5.3984375" style="9" customWidth="1"/>
    <col min="6403" max="6403" width="5.59765625" style="9" customWidth="1"/>
    <col min="6404" max="6404" width="6" style="9" customWidth="1"/>
    <col min="6405" max="6405" width="5.3984375" style="9" customWidth="1"/>
    <col min="6406" max="6406" width="10" style="9" customWidth="1"/>
    <col min="6407" max="6407" width="3.09765625" style="9" customWidth="1"/>
    <col min="6408" max="6408" width="3.69921875" style="9" customWidth="1"/>
    <col min="6409" max="6409" width="3.3984375" style="9" customWidth="1"/>
    <col min="6410" max="6410" width="6.8984375" style="9" customWidth="1"/>
    <col min="6411" max="6411" width="7.09765625" style="9" customWidth="1"/>
    <col min="6412" max="6412" width="6.09765625" style="9" customWidth="1"/>
    <col min="6413" max="6413" width="7" style="9" customWidth="1"/>
    <col min="6414" max="6414" width="7.59765625" style="9" customWidth="1"/>
    <col min="6415" max="6415" width="3.19921875" style="9" customWidth="1"/>
    <col min="6416" max="6416" width="7.19921875" style="9" customWidth="1"/>
    <col min="6417" max="6417" width="11.59765625" style="9" customWidth="1"/>
    <col min="6418" max="6419" width="11.19921875" style="9" customWidth="1"/>
    <col min="6420" max="6420" width="8.09765625" style="9" customWidth="1"/>
    <col min="6421" max="6421" width="5.8984375" style="9" customWidth="1"/>
    <col min="6422" max="6422" width="5" style="9" customWidth="1"/>
    <col min="6423" max="6423" width="8.3984375" style="9" customWidth="1"/>
    <col min="6424" max="6424" width="8.59765625" style="9" customWidth="1"/>
    <col min="6425" max="6425" width="6.3984375" style="9" customWidth="1"/>
    <col min="6426" max="6656" width="9" style="9"/>
    <col min="6657" max="6657" width="3.3984375" style="9" customWidth="1"/>
    <col min="6658" max="6658" width="5.3984375" style="9" customWidth="1"/>
    <col min="6659" max="6659" width="5.59765625" style="9" customWidth="1"/>
    <col min="6660" max="6660" width="6" style="9" customWidth="1"/>
    <col min="6661" max="6661" width="5.3984375" style="9" customWidth="1"/>
    <col min="6662" max="6662" width="10" style="9" customWidth="1"/>
    <col min="6663" max="6663" width="3.09765625" style="9" customWidth="1"/>
    <col min="6664" max="6664" width="3.69921875" style="9" customWidth="1"/>
    <col min="6665" max="6665" width="3.3984375" style="9" customWidth="1"/>
    <col min="6666" max="6666" width="6.8984375" style="9" customWidth="1"/>
    <col min="6667" max="6667" width="7.09765625" style="9" customWidth="1"/>
    <col min="6668" max="6668" width="6.09765625" style="9" customWidth="1"/>
    <col min="6669" max="6669" width="7" style="9" customWidth="1"/>
    <col min="6670" max="6670" width="7.59765625" style="9" customWidth="1"/>
    <col min="6671" max="6671" width="3.19921875" style="9" customWidth="1"/>
    <col min="6672" max="6672" width="7.19921875" style="9" customWidth="1"/>
    <col min="6673" max="6673" width="11.59765625" style="9" customWidth="1"/>
    <col min="6674" max="6675" width="11.19921875" style="9" customWidth="1"/>
    <col min="6676" max="6676" width="8.09765625" style="9" customWidth="1"/>
    <col min="6677" max="6677" width="5.8984375" style="9" customWidth="1"/>
    <col min="6678" max="6678" width="5" style="9" customWidth="1"/>
    <col min="6679" max="6679" width="8.3984375" style="9" customWidth="1"/>
    <col min="6680" max="6680" width="8.59765625" style="9" customWidth="1"/>
    <col min="6681" max="6681" width="6.3984375" style="9" customWidth="1"/>
    <col min="6682" max="6912" width="9" style="9"/>
    <col min="6913" max="6913" width="3.3984375" style="9" customWidth="1"/>
    <col min="6914" max="6914" width="5.3984375" style="9" customWidth="1"/>
    <col min="6915" max="6915" width="5.59765625" style="9" customWidth="1"/>
    <col min="6916" max="6916" width="6" style="9" customWidth="1"/>
    <col min="6917" max="6917" width="5.3984375" style="9" customWidth="1"/>
    <col min="6918" max="6918" width="10" style="9" customWidth="1"/>
    <col min="6919" max="6919" width="3.09765625" style="9" customWidth="1"/>
    <col min="6920" max="6920" width="3.69921875" style="9" customWidth="1"/>
    <col min="6921" max="6921" width="3.3984375" style="9" customWidth="1"/>
    <col min="6922" max="6922" width="6.8984375" style="9" customWidth="1"/>
    <col min="6923" max="6923" width="7.09765625" style="9" customWidth="1"/>
    <col min="6924" max="6924" width="6.09765625" style="9" customWidth="1"/>
    <col min="6925" max="6925" width="7" style="9" customWidth="1"/>
    <col min="6926" max="6926" width="7.59765625" style="9" customWidth="1"/>
    <col min="6927" max="6927" width="3.19921875" style="9" customWidth="1"/>
    <col min="6928" max="6928" width="7.19921875" style="9" customWidth="1"/>
    <col min="6929" max="6929" width="11.59765625" style="9" customWidth="1"/>
    <col min="6930" max="6931" width="11.19921875" style="9" customWidth="1"/>
    <col min="6932" max="6932" width="8.09765625" style="9" customWidth="1"/>
    <col min="6933" max="6933" width="5.8984375" style="9" customWidth="1"/>
    <col min="6934" max="6934" width="5" style="9" customWidth="1"/>
    <col min="6935" max="6935" width="8.3984375" style="9" customWidth="1"/>
    <col min="6936" max="6936" width="8.59765625" style="9" customWidth="1"/>
    <col min="6937" max="6937" width="6.3984375" style="9" customWidth="1"/>
    <col min="6938" max="7168" width="9" style="9"/>
    <col min="7169" max="7169" width="3.3984375" style="9" customWidth="1"/>
    <col min="7170" max="7170" width="5.3984375" style="9" customWidth="1"/>
    <col min="7171" max="7171" width="5.59765625" style="9" customWidth="1"/>
    <col min="7172" max="7172" width="6" style="9" customWidth="1"/>
    <col min="7173" max="7173" width="5.3984375" style="9" customWidth="1"/>
    <col min="7174" max="7174" width="10" style="9" customWidth="1"/>
    <col min="7175" max="7175" width="3.09765625" style="9" customWidth="1"/>
    <col min="7176" max="7176" width="3.69921875" style="9" customWidth="1"/>
    <col min="7177" max="7177" width="3.3984375" style="9" customWidth="1"/>
    <col min="7178" max="7178" width="6.8984375" style="9" customWidth="1"/>
    <col min="7179" max="7179" width="7.09765625" style="9" customWidth="1"/>
    <col min="7180" max="7180" width="6.09765625" style="9" customWidth="1"/>
    <col min="7181" max="7181" width="7" style="9" customWidth="1"/>
    <col min="7182" max="7182" width="7.59765625" style="9" customWidth="1"/>
    <col min="7183" max="7183" width="3.19921875" style="9" customWidth="1"/>
    <col min="7184" max="7184" width="7.19921875" style="9" customWidth="1"/>
    <col min="7185" max="7185" width="11.59765625" style="9" customWidth="1"/>
    <col min="7186" max="7187" width="11.19921875" style="9" customWidth="1"/>
    <col min="7188" max="7188" width="8.09765625" style="9" customWidth="1"/>
    <col min="7189" max="7189" width="5.8984375" style="9" customWidth="1"/>
    <col min="7190" max="7190" width="5" style="9" customWidth="1"/>
    <col min="7191" max="7191" width="8.3984375" style="9" customWidth="1"/>
    <col min="7192" max="7192" width="8.59765625" style="9" customWidth="1"/>
    <col min="7193" max="7193" width="6.3984375" style="9" customWidth="1"/>
    <col min="7194" max="7424" width="9" style="9"/>
    <col min="7425" max="7425" width="3.3984375" style="9" customWidth="1"/>
    <col min="7426" max="7426" width="5.3984375" style="9" customWidth="1"/>
    <col min="7427" max="7427" width="5.59765625" style="9" customWidth="1"/>
    <col min="7428" max="7428" width="6" style="9" customWidth="1"/>
    <col min="7429" max="7429" width="5.3984375" style="9" customWidth="1"/>
    <col min="7430" max="7430" width="10" style="9" customWidth="1"/>
    <col min="7431" max="7431" width="3.09765625" style="9" customWidth="1"/>
    <col min="7432" max="7432" width="3.69921875" style="9" customWidth="1"/>
    <col min="7433" max="7433" width="3.3984375" style="9" customWidth="1"/>
    <col min="7434" max="7434" width="6.8984375" style="9" customWidth="1"/>
    <col min="7435" max="7435" width="7.09765625" style="9" customWidth="1"/>
    <col min="7436" max="7436" width="6.09765625" style="9" customWidth="1"/>
    <col min="7437" max="7437" width="7" style="9" customWidth="1"/>
    <col min="7438" max="7438" width="7.59765625" style="9" customWidth="1"/>
    <col min="7439" max="7439" width="3.19921875" style="9" customWidth="1"/>
    <col min="7440" max="7440" width="7.19921875" style="9" customWidth="1"/>
    <col min="7441" max="7441" width="11.59765625" style="9" customWidth="1"/>
    <col min="7442" max="7443" width="11.19921875" style="9" customWidth="1"/>
    <col min="7444" max="7444" width="8.09765625" style="9" customWidth="1"/>
    <col min="7445" max="7445" width="5.8984375" style="9" customWidth="1"/>
    <col min="7446" max="7446" width="5" style="9" customWidth="1"/>
    <col min="7447" max="7447" width="8.3984375" style="9" customWidth="1"/>
    <col min="7448" max="7448" width="8.59765625" style="9" customWidth="1"/>
    <col min="7449" max="7449" width="6.3984375" style="9" customWidth="1"/>
    <col min="7450" max="7680" width="9" style="9"/>
    <col min="7681" max="7681" width="3.3984375" style="9" customWidth="1"/>
    <col min="7682" max="7682" width="5.3984375" style="9" customWidth="1"/>
    <col min="7683" max="7683" width="5.59765625" style="9" customWidth="1"/>
    <col min="7684" max="7684" width="6" style="9" customWidth="1"/>
    <col min="7685" max="7685" width="5.3984375" style="9" customWidth="1"/>
    <col min="7686" max="7686" width="10" style="9" customWidth="1"/>
    <col min="7687" max="7687" width="3.09765625" style="9" customWidth="1"/>
    <col min="7688" max="7688" width="3.69921875" style="9" customWidth="1"/>
    <col min="7689" max="7689" width="3.3984375" style="9" customWidth="1"/>
    <col min="7690" max="7690" width="6.8984375" style="9" customWidth="1"/>
    <col min="7691" max="7691" width="7.09765625" style="9" customWidth="1"/>
    <col min="7692" max="7692" width="6.09765625" style="9" customWidth="1"/>
    <col min="7693" max="7693" width="7" style="9" customWidth="1"/>
    <col min="7694" max="7694" width="7.59765625" style="9" customWidth="1"/>
    <col min="7695" max="7695" width="3.19921875" style="9" customWidth="1"/>
    <col min="7696" max="7696" width="7.19921875" style="9" customWidth="1"/>
    <col min="7697" max="7697" width="11.59765625" style="9" customWidth="1"/>
    <col min="7698" max="7699" width="11.19921875" style="9" customWidth="1"/>
    <col min="7700" max="7700" width="8.09765625" style="9" customWidth="1"/>
    <col min="7701" max="7701" width="5.8984375" style="9" customWidth="1"/>
    <col min="7702" max="7702" width="5" style="9" customWidth="1"/>
    <col min="7703" max="7703" width="8.3984375" style="9" customWidth="1"/>
    <col min="7704" max="7704" width="8.59765625" style="9" customWidth="1"/>
    <col min="7705" max="7705" width="6.3984375" style="9" customWidth="1"/>
    <col min="7706" max="7936" width="9" style="9"/>
    <col min="7937" max="7937" width="3.3984375" style="9" customWidth="1"/>
    <col min="7938" max="7938" width="5.3984375" style="9" customWidth="1"/>
    <col min="7939" max="7939" width="5.59765625" style="9" customWidth="1"/>
    <col min="7940" max="7940" width="6" style="9" customWidth="1"/>
    <col min="7941" max="7941" width="5.3984375" style="9" customWidth="1"/>
    <col min="7942" max="7942" width="10" style="9" customWidth="1"/>
    <col min="7943" max="7943" width="3.09765625" style="9" customWidth="1"/>
    <col min="7944" max="7944" width="3.69921875" style="9" customWidth="1"/>
    <col min="7945" max="7945" width="3.3984375" style="9" customWidth="1"/>
    <col min="7946" max="7946" width="6.8984375" style="9" customWidth="1"/>
    <col min="7947" max="7947" width="7.09765625" style="9" customWidth="1"/>
    <col min="7948" max="7948" width="6.09765625" style="9" customWidth="1"/>
    <col min="7949" max="7949" width="7" style="9" customWidth="1"/>
    <col min="7950" max="7950" width="7.59765625" style="9" customWidth="1"/>
    <col min="7951" max="7951" width="3.19921875" style="9" customWidth="1"/>
    <col min="7952" max="7952" width="7.19921875" style="9" customWidth="1"/>
    <col min="7953" max="7953" width="11.59765625" style="9" customWidth="1"/>
    <col min="7954" max="7955" width="11.19921875" style="9" customWidth="1"/>
    <col min="7956" max="7956" width="8.09765625" style="9" customWidth="1"/>
    <col min="7957" max="7957" width="5.8984375" style="9" customWidth="1"/>
    <col min="7958" max="7958" width="5" style="9" customWidth="1"/>
    <col min="7959" max="7959" width="8.3984375" style="9" customWidth="1"/>
    <col min="7960" max="7960" width="8.59765625" style="9" customWidth="1"/>
    <col min="7961" max="7961" width="6.3984375" style="9" customWidth="1"/>
    <col min="7962" max="8192" width="9" style="9"/>
    <col min="8193" max="8193" width="3.3984375" style="9" customWidth="1"/>
    <col min="8194" max="8194" width="5.3984375" style="9" customWidth="1"/>
    <col min="8195" max="8195" width="5.59765625" style="9" customWidth="1"/>
    <col min="8196" max="8196" width="6" style="9" customWidth="1"/>
    <col min="8197" max="8197" width="5.3984375" style="9" customWidth="1"/>
    <col min="8198" max="8198" width="10" style="9" customWidth="1"/>
    <col min="8199" max="8199" width="3.09765625" style="9" customWidth="1"/>
    <col min="8200" max="8200" width="3.69921875" style="9" customWidth="1"/>
    <col min="8201" max="8201" width="3.3984375" style="9" customWidth="1"/>
    <col min="8202" max="8202" width="6.8984375" style="9" customWidth="1"/>
    <col min="8203" max="8203" width="7.09765625" style="9" customWidth="1"/>
    <col min="8204" max="8204" width="6.09765625" style="9" customWidth="1"/>
    <col min="8205" max="8205" width="7" style="9" customWidth="1"/>
    <col min="8206" max="8206" width="7.59765625" style="9" customWidth="1"/>
    <col min="8207" max="8207" width="3.19921875" style="9" customWidth="1"/>
    <col min="8208" max="8208" width="7.19921875" style="9" customWidth="1"/>
    <col min="8209" max="8209" width="11.59765625" style="9" customWidth="1"/>
    <col min="8210" max="8211" width="11.19921875" style="9" customWidth="1"/>
    <col min="8212" max="8212" width="8.09765625" style="9" customWidth="1"/>
    <col min="8213" max="8213" width="5.8984375" style="9" customWidth="1"/>
    <col min="8214" max="8214" width="5" style="9" customWidth="1"/>
    <col min="8215" max="8215" width="8.3984375" style="9" customWidth="1"/>
    <col min="8216" max="8216" width="8.59765625" style="9" customWidth="1"/>
    <col min="8217" max="8217" width="6.3984375" style="9" customWidth="1"/>
    <col min="8218" max="8448" width="9" style="9"/>
    <col min="8449" max="8449" width="3.3984375" style="9" customWidth="1"/>
    <col min="8450" max="8450" width="5.3984375" style="9" customWidth="1"/>
    <col min="8451" max="8451" width="5.59765625" style="9" customWidth="1"/>
    <col min="8452" max="8452" width="6" style="9" customWidth="1"/>
    <col min="8453" max="8453" width="5.3984375" style="9" customWidth="1"/>
    <col min="8454" max="8454" width="10" style="9" customWidth="1"/>
    <col min="8455" max="8455" width="3.09765625" style="9" customWidth="1"/>
    <col min="8456" max="8456" width="3.69921875" style="9" customWidth="1"/>
    <col min="8457" max="8457" width="3.3984375" style="9" customWidth="1"/>
    <col min="8458" max="8458" width="6.8984375" style="9" customWidth="1"/>
    <col min="8459" max="8459" width="7.09765625" style="9" customWidth="1"/>
    <col min="8460" max="8460" width="6.09765625" style="9" customWidth="1"/>
    <col min="8461" max="8461" width="7" style="9" customWidth="1"/>
    <col min="8462" max="8462" width="7.59765625" style="9" customWidth="1"/>
    <col min="8463" max="8463" width="3.19921875" style="9" customWidth="1"/>
    <col min="8464" max="8464" width="7.19921875" style="9" customWidth="1"/>
    <col min="8465" max="8465" width="11.59765625" style="9" customWidth="1"/>
    <col min="8466" max="8467" width="11.19921875" style="9" customWidth="1"/>
    <col min="8468" max="8468" width="8.09765625" style="9" customWidth="1"/>
    <col min="8469" max="8469" width="5.8984375" style="9" customWidth="1"/>
    <col min="8470" max="8470" width="5" style="9" customWidth="1"/>
    <col min="8471" max="8471" width="8.3984375" style="9" customWidth="1"/>
    <col min="8472" max="8472" width="8.59765625" style="9" customWidth="1"/>
    <col min="8473" max="8473" width="6.3984375" style="9" customWidth="1"/>
    <col min="8474" max="8704" width="9" style="9"/>
    <col min="8705" max="8705" width="3.3984375" style="9" customWidth="1"/>
    <col min="8706" max="8706" width="5.3984375" style="9" customWidth="1"/>
    <col min="8707" max="8707" width="5.59765625" style="9" customWidth="1"/>
    <col min="8708" max="8708" width="6" style="9" customWidth="1"/>
    <col min="8709" max="8709" width="5.3984375" style="9" customWidth="1"/>
    <col min="8710" max="8710" width="10" style="9" customWidth="1"/>
    <col min="8711" max="8711" width="3.09765625" style="9" customWidth="1"/>
    <col min="8712" max="8712" width="3.69921875" style="9" customWidth="1"/>
    <col min="8713" max="8713" width="3.3984375" style="9" customWidth="1"/>
    <col min="8714" max="8714" width="6.8984375" style="9" customWidth="1"/>
    <col min="8715" max="8715" width="7.09765625" style="9" customWidth="1"/>
    <col min="8716" max="8716" width="6.09765625" style="9" customWidth="1"/>
    <col min="8717" max="8717" width="7" style="9" customWidth="1"/>
    <col min="8718" max="8718" width="7.59765625" style="9" customWidth="1"/>
    <col min="8719" max="8719" width="3.19921875" style="9" customWidth="1"/>
    <col min="8720" max="8720" width="7.19921875" style="9" customWidth="1"/>
    <col min="8721" max="8721" width="11.59765625" style="9" customWidth="1"/>
    <col min="8722" max="8723" width="11.19921875" style="9" customWidth="1"/>
    <col min="8724" max="8724" width="8.09765625" style="9" customWidth="1"/>
    <col min="8725" max="8725" width="5.8984375" style="9" customWidth="1"/>
    <col min="8726" max="8726" width="5" style="9" customWidth="1"/>
    <col min="8727" max="8727" width="8.3984375" style="9" customWidth="1"/>
    <col min="8728" max="8728" width="8.59765625" style="9" customWidth="1"/>
    <col min="8729" max="8729" width="6.3984375" style="9" customWidth="1"/>
    <col min="8730" max="8960" width="9" style="9"/>
    <col min="8961" max="8961" width="3.3984375" style="9" customWidth="1"/>
    <col min="8962" max="8962" width="5.3984375" style="9" customWidth="1"/>
    <col min="8963" max="8963" width="5.59765625" style="9" customWidth="1"/>
    <col min="8964" max="8964" width="6" style="9" customWidth="1"/>
    <col min="8965" max="8965" width="5.3984375" style="9" customWidth="1"/>
    <col min="8966" max="8966" width="10" style="9" customWidth="1"/>
    <col min="8967" max="8967" width="3.09765625" style="9" customWidth="1"/>
    <col min="8968" max="8968" width="3.69921875" style="9" customWidth="1"/>
    <col min="8969" max="8969" width="3.3984375" style="9" customWidth="1"/>
    <col min="8970" max="8970" width="6.8984375" style="9" customWidth="1"/>
    <col min="8971" max="8971" width="7.09765625" style="9" customWidth="1"/>
    <col min="8972" max="8972" width="6.09765625" style="9" customWidth="1"/>
    <col min="8973" max="8973" width="7" style="9" customWidth="1"/>
    <col min="8974" max="8974" width="7.59765625" style="9" customWidth="1"/>
    <col min="8975" max="8975" width="3.19921875" style="9" customWidth="1"/>
    <col min="8976" max="8976" width="7.19921875" style="9" customWidth="1"/>
    <col min="8977" max="8977" width="11.59765625" style="9" customWidth="1"/>
    <col min="8978" max="8979" width="11.19921875" style="9" customWidth="1"/>
    <col min="8980" max="8980" width="8.09765625" style="9" customWidth="1"/>
    <col min="8981" max="8981" width="5.8984375" style="9" customWidth="1"/>
    <col min="8982" max="8982" width="5" style="9" customWidth="1"/>
    <col min="8983" max="8983" width="8.3984375" style="9" customWidth="1"/>
    <col min="8984" max="8984" width="8.59765625" style="9" customWidth="1"/>
    <col min="8985" max="8985" width="6.3984375" style="9" customWidth="1"/>
    <col min="8986" max="9216" width="9" style="9"/>
    <col min="9217" max="9217" width="3.3984375" style="9" customWidth="1"/>
    <col min="9218" max="9218" width="5.3984375" style="9" customWidth="1"/>
    <col min="9219" max="9219" width="5.59765625" style="9" customWidth="1"/>
    <col min="9220" max="9220" width="6" style="9" customWidth="1"/>
    <col min="9221" max="9221" width="5.3984375" style="9" customWidth="1"/>
    <col min="9222" max="9222" width="10" style="9" customWidth="1"/>
    <col min="9223" max="9223" width="3.09765625" style="9" customWidth="1"/>
    <col min="9224" max="9224" width="3.69921875" style="9" customWidth="1"/>
    <col min="9225" max="9225" width="3.3984375" style="9" customWidth="1"/>
    <col min="9226" max="9226" width="6.8984375" style="9" customWidth="1"/>
    <col min="9227" max="9227" width="7.09765625" style="9" customWidth="1"/>
    <col min="9228" max="9228" width="6.09765625" style="9" customWidth="1"/>
    <col min="9229" max="9229" width="7" style="9" customWidth="1"/>
    <col min="9230" max="9230" width="7.59765625" style="9" customWidth="1"/>
    <col min="9231" max="9231" width="3.19921875" style="9" customWidth="1"/>
    <col min="9232" max="9232" width="7.19921875" style="9" customWidth="1"/>
    <col min="9233" max="9233" width="11.59765625" style="9" customWidth="1"/>
    <col min="9234" max="9235" width="11.19921875" style="9" customWidth="1"/>
    <col min="9236" max="9236" width="8.09765625" style="9" customWidth="1"/>
    <col min="9237" max="9237" width="5.8984375" style="9" customWidth="1"/>
    <col min="9238" max="9238" width="5" style="9" customWidth="1"/>
    <col min="9239" max="9239" width="8.3984375" style="9" customWidth="1"/>
    <col min="9240" max="9240" width="8.59765625" style="9" customWidth="1"/>
    <col min="9241" max="9241" width="6.3984375" style="9" customWidth="1"/>
    <col min="9242" max="9472" width="9" style="9"/>
    <col min="9473" max="9473" width="3.3984375" style="9" customWidth="1"/>
    <col min="9474" max="9474" width="5.3984375" style="9" customWidth="1"/>
    <col min="9475" max="9475" width="5.59765625" style="9" customWidth="1"/>
    <col min="9476" max="9476" width="6" style="9" customWidth="1"/>
    <col min="9477" max="9477" width="5.3984375" style="9" customWidth="1"/>
    <col min="9478" max="9478" width="10" style="9" customWidth="1"/>
    <col min="9479" max="9479" width="3.09765625" style="9" customWidth="1"/>
    <col min="9480" max="9480" width="3.69921875" style="9" customWidth="1"/>
    <col min="9481" max="9481" width="3.3984375" style="9" customWidth="1"/>
    <col min="9482" max="9482" width="6.8984375" style="9" customWidth="1"/>
    <col min="9483" max="9483" width="7.09765625" style="9" customWidth="1"/>
    <col min="9484" max="9484" width="6.09765625" style="9" customWidth="1"/>
    <col min="9485" max="9485" width="7" style="9" customWidth="1"/>
    <col min="9486" max="9486" width="7.59765625" style="9" customWidth="1"/>
    <col min="9487" max="9487" width="3.19921875" style="9" customWidth="1"/>
    <col min="9488" max="9488" width="7.19921875" style="9" customWidth="1"/>
    <col min="9489" max="9489" width="11.59765625" style="9" customWidth="1"/>
    <col min="9490" max="9491" width="11.19921875" style="9" customWidth="1"/>
    <col min="9492" max="9492" width="8.09765625" style="9" customWidth="1"/>
    <col min="9493" max="9493" width="5.8984375" style="9" customWidth="1"/>
    <col min="9494" max="9494" width="5" style="9" customWidth="1"/>
    <col min="9495" max="9495" width="8.3984375" style="9" customWidth="1"/>
    <col min="9496" max="9496" width="8.59765625" style="9" customWidth="1"/>
    <col min="9497" max="9497" width="6.3984375" style="9" customWidth="1"/>
    <col min="9498" max="9728" width="9" style="9"/>
    <col min="9729" max="9729" width="3.3984375" style="9" customWidth="1"/>
    <col min="9730" max="9730" width="5.3984375" style="9" customWidth="1"/>
    <col min="9731" max="9731" width="5.59765625" style="9" customWidth="1"/>
    <col min="9732" max="9732" width="6" style="9" customWidth="1"/>
    <col min="9733" max="9733" width="5.3984375" style="9" customWidth="1"/>
    <col min="9734" max="9734" width="10" style="9" customWidth="1"/>
    <col min="9735" max="9735" width="3.09765625" style="9" customWidth="1"/>
    <col min="9736" max="9736" width="3.69921875" style="9" customWidth="1"/>
    <col min="9737" max="9737" width="3.3984375" style="9" customWidth="1"/>
    <col min="9738" max="9738" width="6.8984375" style="9" customWidth="1"/>
    <col min="9739" max="9739" width="7.09765625" style="9" customWidth="1"/>
    <col min="9740" max="9740" width="6.09765625" style="9" customWidth="1"/>
    <col min="9741" max="9741" width="7" style="9" customWidth="1"/>
    <col min="9742" max="9742" width="7.59765625" style="9" customWidth="1"/>
    <col min="9743" max="9743" width="3.19921875" style="9" customWidth="1"/>
    <col min="9744" max="9744" width="7.19921875" style="9" customWidth="1"/>
    <col min="9745" max="9745" width="11.59765625" style="9" customWidth="1"/>
    <col min="9746" max="9747" width="11.19921875" style="9" customWidth="1"/>
    <col min="9748" max="9748" width="8.09765625" style="9" customWidth="1"/>
    <col min="9749" max="9749" width="5.8984375" style="9" customWidth="1"/>
    <col min="9750" max="9750" width="5" style="9" customWidth="1"/>
    <col min="9751" max="9751" width="8.3984375" style="9" customWidth="1"/>
    <col min="9752" max="9752" width="8.59765625" style="9" customWidth="1"/>
    <col min="9753" max="9753" width="6.3984375" style="9" customWidth="1"/>
    <col min="9754" max="9984" width="9" style="9"/>
    <col min="9985" max="9985" width="3.3984375" style="9" customWidth="1"/>
    <col min="9986" max="9986" width="5.3984375" style="9" customWidth="1"/>
    <col min="9987" max="9987" width="5.59765625" style="9" customWidth="1"/>
    <col min="9988" max="9988" width="6" style="9" customWidth="1"/>
    <col min="9989" max="9989" width="5.3984375" style="9" customWidth="1"/>
    <col min="9990" max="9990" width="10" style="9" customWidth="1"/>
    <col min="9991" max="9991" width="3.09765625" style="9" customWidth="1"/>
    <col min="9992" max="9992" width="3.69921875" style="9" customWidth="1"/>
    <col min="9993" max="9993" width="3.3984375" style="9" customWidth="1"/>
    <col min="9994" max="9994" width="6.8984375" style="9" customWidth="1"/>
    <col min="9995" max="9995" width="7.09765625" style="9" customWidth="1"/>
    <col min="9996" max="9996" width="6.09765625" style="9" customWidth="1"/>
    <col min="9997" max="9997" width="7" style="9" customWidth="1"/>
    <col min="9998" max="9998" width="7.59765625" style="9" customWidth="1"/>
    <col min="9999" max="9999" width="3.19921875" style="9" customWidth="1"/>
    <col min="10000" max="10000" width="7.19921875" style="9" customWidth="1"/>
    <col min="10001" max="10001" width="11.59765625" style="9" customWidth="1"/>
    <col min="10002" max="10003" width="11.19921875" style="9" customWidth="1"/>
    <col min="10004" max="10004" width="8.09765625" style="9" customWidth="1"/>
    <col min="10005" max="10005" width="5.8984375" style="9" customWidth="1"/>
    <col min="10006" max="10006" width="5" style="9" customWidth="1"/>
    <col min="10007" max="10007" width="8.3984375" style="9" customWidth="1"/>
    <col min="10008" max="10008" width="8.59765625" style="9" customWidth="1"/>
    <col min="10009" max="10009" width="6.3984375" style="9" customWidth="1"/>
    <col min="10010" max="10240" width="9" style="9"/>
    <col min="10241" max="10241" width="3.3984375" style="9" customWidth="1"/>
    <col min="10242" max="10242" width="5.3984375" style="9" customWidth="1"/>
    <col min="10243" max="10243" width="5.59765625" style="9" customWidth="1"/>
    <col min="10244" max="10244" width="6" style="9" customWidth="1"/>
    <col min="10245" max="10245" width="5.3984375" style="9" customWidth="1"/>
    <col min="10246" max="10246" width="10" style="9" customWidth="1"/>
    <col min="10247" max="10247" width="3.09765625" style="9" customWidth="1"/>
    <col min="10248" max="10248" width="3.69921875" style="9" customWidth="1"/>
    <col min="10249" max="10249" width="3.3984375" style="9" customWidth="1"/>
    <col min="10250" max="10250" width="6.8984375" style="9" customWidth="1"/>
    <col min="10251" max="10251" width="7.09765625" style="9" customWidth="1"/>
    <col min="10252" max="10252" width="6.09765625" style="9" customWidth="1"/>
    <col min="10253" max="10253" width="7" style="9" customWidth="1"/>
    <col min="10254" max="10254" width="7.59765625" style="9" customWidth="1"/>
    <col min="10255" max="10255" width="3.19921875" style="9" customWidth="1"/>
    <col min="10256" max="10256" width="7.19921875" style="9" customWidth="1"/>
    <col min="10257" max="10257" width="11.59765625" style="9" customWidth="1"/>
    <col min="10258" max="10259" width="11.19921875" style="9" customWidth="1"/>
    <col min="10260" max="10260" width="8.09765625" style="9" customWidth="1"/>
    <col min="10261" max="10261" width="5.8984375" style="9" customWidth="1"/>
    <col min="10262" max="10262" width="5" style="9" customWidth="1"/>
    <col min="10263" max="10263" width="8.3984375" style="9" customWidth="1"/>
    <col min="10264" max="10264" width="8.59765625" style="9" customWidth="1"/>
    <col min="10265" max="10265" width="6.3984375" style="9" customWidth="1"/>
    <col min="10266" max="10496" width="9" style="9"/>
    <col min="10497" max="10497" width="3.3984375" style="9" customWidth="1"/>
    <col min="10498" max="10498" width="5.3984375" style="9" customWidth="1"/>
    <col min="10499" max="10499" width="5.59765625" style="9" customWidth="1"/>
    <col min="10500" max="10500" width="6" style="9" customWidth="1"/>
    <col min="10501" max="10501" width="5.3984375" style="9" customWidth="1"/>
    <col min="10502" max="10502" width="10" style="9" customWidth="1"/>
    <col min="10503" max="10503" width="3.09765625" style="9" customWidth="1"/>
    <col min="10504" max="10504" width="3.69921875" style="9" customWidth="1"/>
    <col min="10505" max="10505" width="3.3984375" style="9" customWidth="1"/>
    <col min="10506" max="10506" width="6.8984375" style="9" customWidth="1"/>
    <col min="10507" max="10507" width="7.09765625" style="9" customWidth="1"/>
    <col min="10508" max="10508" width="6.09765625" style="9" customWidth="1"/>
    <col min="10509" max="10509" width="7" style="9" customWidth="1"/>
    <col min="10510" max="10510" width="7.59765625" style="9" customWidth="1"/>
    <col min="10511" max="10511" width="3.19921875" style="9" customWidth="1"/>
    <col min="10512" max="10512" width="7.19921875" style="9" customWidth="1"/>
    <col min="10513" max="10513" width="11.59765625" style="9" customWidth="1"/>
    <col min="10514" max="10515" width="11.19921875" style="9" customWidth="1"/>
    <col min="10516" max="10516" width="8.09765625" style="9" customWidth="1"/>
    <col min="10517" max="10517" width="5.8984375" style="9" customWidth="1"/>
    <col min="10518" max="10518" width="5" style="9" customWidth="1"/>
    <col min="10519" max="10519" width="8.3984375" style="9" customWidth="1"/>
    <col min="10520" max="10520" width="8.59765625" style="9" customWidth="1"/>
    <col min="10521" max="10521" width="6.3984375" style="9" customWidth="1"/>
    <col min="10522" max="10752" width="9" style="9"/>
    <col min="10753" max="10753" width="3.3984375" style="9" customWidth="1"/>
    <col min="10754" max="10754" width="5.3984375" style="9" customWidth="1"/>
    <col min="10755" max="10755" width="5.59765625" style="9" customWidth="1"/>
    <col min="10756" max="10756" width="6" style="9" customWidth="1"/>
    <col min="10757" max="10757" width="5.3984375" style="9" customWidth="1"/>
    <col min="10758" max="10758" width="10" style="9" customWidth="1"/>
    <col min="10759" max="10759" width="3.09765625" style="9" customWidth="1"/>
    <col min="10760" max="10760" width="3.69921875" style="9" customWidth="1"/>
    <col min="10761" max="10761" width="3.3984375" style="9" customWidth="1"/>
    <col min="10762" max="10762" width="6.8984375" style="9" customWidth="1"/>
    <col min="10763" max="10763" width="7.09765625" style="9" customWidth="1"/>
    <col min="10764" max="10764" width="6.09765625" style="9" customWidth="1"/>
    <col min="10765" max="10765" width="7" style="9" customWidth="1"/>
    <col min="10766" max="10766" width="7.59765625" style="9" customWidth="1"/>
    <col min="10767" max="10767" width="3.19921875" style="9" customWidth="1"/>
    <col min="10768" max="10768" width="7.19921875" style="9" customWidth="1"/>
    <col min="10769" max="10769" width="11.59765625" style="9" customWidth="1"/>
    <col min="10770" max="10771" width="11.19921875" style="9" customWidth="1"/>
    <col min="10772" max="10772" width="8.09765625" style="9" customWidth="1"/>
    <col min="10773" max="10773" width="5.8984375" style="9" customWidth="1"/>
    <col min="10774" max="10774" width="5" style="9" customWidth="1"/>
    <col min="10775" max="10775" width="8.3984375" style="9" customWidth="1"/>
    <col min="10776" max="10776" width="8.59765625" style="9" customWidth="1"/>
    <col min="10777" max="10777" width="6.3984375" style="9" customWidth="1"/>
    <col min="10778" max="11008" width="9" style="9"/>
    <col min="11009" max="11009" width="3.3984375" style="9" customWidth="1"/>
    <col min="11010" max="11010" width="5.3984375" style="9" customWidth="1"/>
    <col min="11011" max="11011" width="5.59765625" style="9" customWidth="1"/>
    <col min="11012" max="11012" width="6" style="9" customWidth="1"/>
    <col min="11013" max="11013" width="5.3984375" style="9" customWidth="1"/>
    <col min="11014" max="11014" width="10" style="9" customWidth="1"/>
    <col min="11015" max="11015" width="3.09765625" style="9" customWidth="1"/>
    <col min="11016" max="11016" width="3.69921875" style="9" customWidth="1"/>
    <col min="11017" max="11017" width="3.3984375" style="9" customWidth="1"/>
    <col min="11018" max="11018" width="6.8984375" style="9" customWidth="1"/>
    <col min="11019" max="11019" width="7.09765625" style="9" customWidth="1"/>
    <col min="11020" max="11020" width="6.09765625" style="9" customWidth="1"/>
    <col min="11021" max="11021" width="7" style="9" customWidth="1"/>
    <col min="11022" max="11022" width="7.59765625" style="9" customWidth="1"/>
    <col min="11023" max="11023" width="3.19921875" style="9" customWidth="1"/>
    <col min="11024" max="11024" width="7.19921875" style="9" customWidth="1"/>
    <col min="11025" max="11025" width="11.59765625" style="9" customWidth="1"/>
    <col min="11026" max="11027" width="11.19921875" style="9" customWidth="1"/>
    <col min="11028" max="11028" width="8.09765625" style="9" customWidth="1"/>
    <col min="11029" max="11029" width="5.8984375" style="9" customWidth="1"/>
    <col min="11030" max="11030" width="5" style="9" customWidth="1"/>
    <col min="11031" max="11031" width="8.3984375" style="9" customWidth="1"/>
    <col min="11032" max="11032" width="8.59765625" style="9" customWidth="1"/>
    <col min="11033" max="11033" width="6.3984375" style="9" customWidth="1"/>
    <col min="11034" max="11264" width="9" style="9"/>
    <col min="11265" max="11265" width="3.3984375" style="9" customWidth="1"/>
    <col min="11266" max="11266" width="5.3984375" style="9" customWidth="1"/>
    <col min="11267" max="11267" width="5.59765625" style="9" customWidth="1"/>
    <col min="11268" max="11268" width="6" style="9" customWidth="1"/>
    <col min="11269" max="11269" width="5.3984375" style="9" customWidth="1"/>
    <col min="11270" max="11270" width="10" style="9" customWidth="1"/>
    <col min="11271" max="11271" width="3.09765625" style="9" customWidth="1"/>
    <col min="11272" max="11272" width="3.69921875" style="9" customWidth="1"/>
    <col min="11273" max="11273" width="3.3984375" style="9" customWidth="1"/>
    <col min="11274" max="11274" width="6.8984375" style="9" customWidth="1"/>
    <col min="11275" max="11275" width="7.09765625" style="9" customWidth="1"/>
    <col min="11276" max="11276" width="6.09765625" style="9" customWidth="1"/>
    <col min="11277" max="11277" width="7" style="9" customWidth="1"/>
    <col min="11278" max="11278" width="7.59765625" style="9" customWidth="1"/>
    <col min="11279" max="11279" width="3.19921875" style="9" customWidth="1"/>
    <col min="11280" max="11280" width="7.19921875" style="9" customWidth="1"/>
    <col min="11281" max="11281" width="11.59765625" style="9" customWidth="1"/>
    <col min="11282" max="11283" width="11.19921875" style="9" customWidth="1"/>
    <col min="11284" max="11284" width="8.09765625" style="9" customWidth="1"/>
    <col min="11285" max="11285" width="5.8984375" style="9" customWidth="1"/>
    <col min="11286" max="11286" width="5" style="9" customWidth="1"/>
    <col min="11287" max="11287" width="8.3984375" style="9" customWidth="1"/>
    <col min="11288" max="11288" width="8.59765625" style="9" customWidth="1"/>
    <col min="11289" max="11289" width="6.3984375" style="9" customWidth="1"/>
    <col min="11290" max="11520" width="9" style="9"/>
    <col min="11521" max="11521" width="3.3984375" style="9" customWidth="1"/>
    <col min="11522" max="11522" width="5.3984375" style="9" customWidth="1"/>
    <col min="11523" max="11523" width="5.59765625" style="9" customWidth="1"/>
    <col min="11524" max="11524" width="6" style="9" customWidth="1"/>
    <col min="11525" max="11525" width="5.3984375" style="9" customWidth="1"/>
    <col min="11526" max="11526" width="10" style="9" customWidth="1"/>
    <col min="11527" max="11527" width="3.09765625" style="9" customWidth="1"/>
    <col min="11528" max="11528" width="3.69921875" style="9" customWidth="1"/>
    <col min="11529" max="11529" width="3.3984375" style="9" customWidth="1"/>
    <col min="11530" max="11530" width="6.8984375" style="9" customWidth="1"/>
    <col min="11531" max="11531" width="7.09765625" style="9" customWidth="1"/>
    <col min="11532" max="11532" width="6.09765625" style="9" customWidth="1"/>
    <col min="11533" max="11533" width="7" style="9" customWidth="1"/>
    <col min="11534" max="11534" width="7.59765625" style="9" customWidth="1"/>
    <col min="11535" max="11535" width="3.19921875" style="9" customWidth="1"/>
    <col min="11536" max="11536" width="7.19921875" style="9" customWidth="1"/>
    <col min="11537" max="11537" width="11.59765625" style="9" customWidth="1"/>
    <col min="11538" max="11539" width="11.19921875" style="9" customWidth="1"/>
    <col min="11540" max="11540" width="8.09765625" style="9" customWidth="1"/>
    <col min="11541" max="11541" width="5.8984375" style="9" customWidth="1"/>
    <col min="11542" max="11542" width="5" style="9" customWidth="1"/>
    <col min="11543" max="11543" width="8.3984375" style="9" customWidth="1"/>
    <col min="11544" max="11544" width="8.59765625" style="9" customWidth="1"/>
    <col min="11545" max="11545" width="6.3984375" style="9" customWidth="1"/>
    <col min="11546" max="11776" width="9" style="9"/>
    <col min="11777" max="11777" width="3.3984375" style="9" customWidth="1"/>
    <col min="11778" max="11778" width="5.3984375" style="9" customWidth="1"/>
    <col min="11779" max="11779" width="5.59765625" style="9" customWidth="1"/>
    <col min="11780" max="11780" width="6" style="9" customWidth="1"/>
    <col min="11781" max="11781" width="5.3984375" style="9" customWidth="1"/>
    <col min="11782" max="11782" width="10" style="9" customWidth="1"/>
    <col min="11783" max="11783" width="3.09765625" style="9" customWidth="1"/>
    <col min="11784" max="11784" width="3.69921875" style="9" customWidth="1"/>
    <col min="11785" max="11785" width="3.3984375" style="9" customWidth="1"/>
    <col min="11786" max="11786" width="6.8984375" style="9" customWidth="1"/>
    <col min="11787" max="11787" width="7.09765625" style="9" customWidth="1"/>
    <col min="11788" max="11788" width="6.09765625" style="9" customWidth="1"/>
    <col min="11789" max="11789" width="7" style="9" customWidth="1"/>
    <col min="11790" max="11790" width="7.59765625" style="9" customWidth="1"/>
    <col min="11791" max="11791" width="3.19921875" style="9" customWidth="1"/>
    <col min="11792" max="11792" width="7.19921875" style="9" customWidth="1"/>
    <col min="11793" max="11793" width="11.59765625" style="9" customWidth="1"/>
    <col min="11794" max="11795" width="11.19921875" style="9" customWidth="1"/>
    <col min="11796" max="11796" width="8.09765625" style="9" customWidth="1"/>
    <col min="11797" max="11797" width="5.8984375" style="9" customWidth="1"/>
    <col min="11798" max="11798" width="5" style="9" customWidth="1"/>
    <col min="11799" max="11799" width="8.3984375" style="9" customWidth="1"/>
    <col min="11800" max="11800" width="8.59765625" style="9" customWidth="1"/>
    <col min="11801" max="11801" width="6.3984375" style="9" customWidth="1"/>
    <col min="11802" max="12032" width="9" style="9"/>
    <col min="12033" max="12033" width="3.3984375" style="9" customWidth="1"/>
    <col min="12034" max="12034" width="5.3984375" style="9" customWidth="1"/>
    <col min="12035" max="12035" width="5.59765625" style="9" customWidth="1"/>
    <col min="12036" max="12036" width="6" style="9" customWidth="1"/>
    <col min="12037" max="12037" width="5.3984375" style="9" customWidth="1"/>
    <col min="12038" max="12038" width="10" style="9" customWidth="1"/>
    <col min="12039" max="12039" width="3.09765625" style="9" customWidth="1"/>
    <col min="12040" max="12040" width="3.69921875" style="9" customWidth="1"/>
    <col min="12041" max="12041" width="3.3984375" style="9" customWidth="1"/>
    <col min="12042" max="12042" width="6.8984375" style="9" customWidth="1"/>
    <col min="12043" max="12043" width="7.09765625" style="9" customWidth="1"/>
    <col min="12044" max="12044" width="6.09765625" style="9" customWidth="1"/>
    <col min="12045" max="12045" width="7" style="9" customWidth="1"/>
    <col min="12046" max="12046" width="7.59765625" style="9" customWidth="1"/>
    <col min="12047" max="12047" width="3.19921875" style="9" customWidth="1"/>
    <col min="12048" max="12048" width="7.19921875" style="9" customWidth="1"/>
    <col min="12049" max="12049" width="11.59765625" style="9" customWidth="1"/>
    <col min="12050" max="12051" width="11.19921875" style="9" customWidth="1"/>
    <col min="12052" max="12052" width="8.09765625" style="9" customWidth="1"/>
    <col min="12053" max="12053" width="5.8984375" style="9" customWidth="1"/>
    <col min="12054" max="12054" width="5" style="9" customWidth="1"/>
    <col min="12055" max="12055" width="8.3984375" style="9" customWidth="1"/>
    <col min="12056" max="12056" width="8.59765625" style="9" customWidth="1"/>
    <col min="12057" max="12057" width="6.3984375" style="9" customWidth="1"/>
    <col min="12058" max="12288" width="9" style="9"/>
    <col min="12289" max="12289" width="3.3984375" style="9" customWidth="1"/>
    <col min="12290" max="12290" width="5.3984375" style="9" customWidth="1"/>
    <col min="12291" max="12291" width="5.59765625" style="9" customWidth="1"/>
    <col min="12292" max="12292" width="6" style="9" customWidth="1"/>
    <col min="12293" max="12293" width="5.3984375" style="9" customWidth="1"/>
    <col min="12294" max="12294" width="10" style="9" customWidth="1"/>
    <col min="12295" max="12295" width="3.09765625" style="9" customWidth="1"/>
    <col min="12296" max="12296" width="3.69921875" style="9" customWidth="1"/>
    <col min="12297" max="12297" width="3.3984375" style="9" customWidth="1"/>
    <col min="12298" max="12298" width="6.8984375" style="9" customWidth="1"/>
    <col min="12299" max="12299" width="7.09765625" style="9" customWidth="1"/>
    <col min="12300" max="12300" width="6.09765625" style="9" customWidth="1"/>
    <col min="12301" max="12301" width="7" style="9" customWidth="1"/>
    <col min="12302" max="12302" width="7.59765625" style="9" customWidth="1"/>
    <col min="12303" max="12303" width="3.19921875" style="9" customWidth="1"/>
    <col min="12304" max="12304" width="7.19921875" style="9" customWidth="1"/>
    <col min="12305" max="12305" width="11.59765625" style="9" customWidth="1"/>
    <col min="12306" max="12307" width="11.19921875" style="9" customWidth="1"/>
    <col min="12308" max="12308" width="8.09765625" style="9" customWidth="1"/>
    <col min="12309" max="12309" width="5.8984375" style="9" customWidth="1"/>
    <col min="12310" max="12310" width="5" style="9" customWidth="1"/>
    <col min="12311" max="12311" width="8.3984375" style="9" customWidth="1"/>
    <col min="12312" max="12312" width="8.59765625" style="9" customWidth="1"/>
    <col min="12313" max="12313" width="6.3984375" style="9" customWidth="1"/>
    <col min="12314" max="12544" width="9" style="9"/>
    <col min="12545" max="12545" width="3.3984375" style="9" customWidth="1"/>
    <col min="12546" max="12546" width="5.3984375" style="9" customWidth="1"/>
    <col min="12547" max="12547" width="5.59765625" style="9" customWidth="1"/>
    <col min="12548" max="12548" width="6" style="9" customWidth="1"/>
    <col min="12549" max="12549" width="5.3984375" style="9" customWidth="1"/>
    <col min="12550" max="12550" width="10" style="9" customWidth="1"/>
    <col min="12551" max="12551" width="3.09765625" style="9" customWidth="1"/>
    <col min="12552" max="12552" width="3.69921875" style="9" customWidth="1"/>
    <col min="12553" max="12553" width="3.3984375" style="9" customWidth="1"/>
    <col min="12554" max="12554" width="6.8984375" style="9" customWidth="1"/>
    <col min="12555" max="12555" width="7.09765625" style="9" customWidth="1"/>
    <col min="12556" max="12556" width="6.09765625" style="9" customWidth="1"/>
    <col min="12557" max="12557" width="7" style="9" customWidth="1"/>
    <col min="12558" max="12558" width="7.59765625" style="9" customWidth="1"/>
    <col min="12559" max="12559" width="3.19921875" style="9" customWidth="1"/>
    <col min="12560" max="12560" width="7.19921875" style="9" customWidth="1"/>
    <col min="12561" max="12561" width="11.59765625" style="9" customWidth="1"/>
    <col min="12562" max="12563" width="11.19921875" style="9" customWidth="1"/>
    <col min="12564" max="12564" width="8.09765625" style="9" customWidth="1"/>
    <col min="12565" max="12565" width="5.8984375" style="9" customWidth="1"/>
    <col min="12566" max="12566" width="5" style="9" customWidth="1"/>
    <col min="12567" max="12567" width="8.3984375" style="9" customWidth="1"/>
    <col min="12568" max="12568" width="8.59765625" style="9" customWidth="1"/>
    <col min="12569" max="12569" width="6.3984375" style="9" customWidth="1"/>
    <col min="12570" max="12800" width="9" style="9"/>
    <col min="12801" max="12801" width="3.3984375" style="9" customWidth="1"/>
    <col min="12802" max="12802" width="5.3984375" style="9" customWidth="1"/>
    <col min="12803" max="12803" width="5.59765625" style="9" customWidth="1"/>
    <col min="12804" max="12804" width="6" style="9" customWidth="1"/>
    <col min="12805" max="12805" width="5.3984375" style="9" customWidth="1"/>
    <col min="12806" max="12806" width="10" style="9" customWidth="1"/>
    <col min="12807" max="12807" width="3.09765625" style="9" customWidth="1"/>
    <col min="12808" max="12808" width="3.69921875" style="9" customWidth="1"/>
    <col min="12809" max="12809" width="3.3984375" style="9" customWidth="1"/>
    <col min="12810" max="12810" width="6.8984375" style="9" customWidth="1"/>
    <col min="12811" max="12811" width="7.09765625" style="9" customWidth="1"/>
    <col min="12812" max="12812" width="6.09765625" style="9" customWidth="1"/>
    <col min="12813" max="12813" width="7" style="9" customWidth="1"/>
    <col min="12814" max="12814" width="7.59765625" style="9" customWidth="1"/>
    <col min="12815" max="12815" width="3.19921875" style="9" customWidth="1"/>
    <col min="12816" max="12816" width="7.19921875" style="9" customWidth="1"/>
    <col min="12817" max="12817" width="11.59765625" style="9" customWidth="1"/>
    <col min="12818" max="12819" width="11.19921875" style="9" customWidth="1"/>
    <col min="12820" max="12820" width="8.09765625" style="9" customWidth="1"/>
    <col min="12821" max="12821" width="5.8984375" style="9" customWidth="1"/>
    <col min="12822" max="12822" width="5" style="9" customWidth="1"/>
    <col min="12823" max="12823" width="8.3984375" style="9" customWidth="1"/>
    <col min="12824" max="12824" width="8.59765625" style="9" customWidth="1"/>
    <col min="12825" max="12825" width="6.3984375" style="9" customWidth="1"/>
    <col min="12826" max="13056" width="9" style="9"/>
    <col min="13057" max="13057" width="3.3984375" style="9" customWidth="1"/>
    <col min="13058" max="13058" width="5.3984375" style="9" customWidth="1"/>
    <col min="13059" max="13059" width="5.59765625" style="9" customWidth="1"/>
    <col min="13060" max="13060" width="6" style="9" customWidth="1"/>
    <col min="13061" max="13061" width="5.3984375" style="9" customWidth="1"/>
    <col min="13062" max="13062" width="10" style="9" customWidth="1"/>
    <col min="13063" max="13063" width="3.09765625" style="9" customWidth="1"/>
    <col min="13064" max="13064" width="3.69921875" style="9" customWidth="1"/>
    <col min="13065" max="13065" width="3.3984375" style="9" customWidth="1"/>
    <col min="13066" max="13066" width="6.8984375" style="9" customWidth="1"/>
    <col min="13067" max="13067" width="7.09765625" style="9" customWidth="1"/>
    <col min="13068" max="13068" width="6.09765625" style="9" customWidth="1"/>
    <col min="13069" max="13069" width="7" style="9" customWidth="1"/>
    <col min="13070" max="13070" width="7.59765625" style="9" customWidth="1"/>
    <col min="13071" max="13071" width="3.19921875" style="9" customWidth="1"/>
    <col min="13072" max="13072" width="7.19921875" style="9" customWidth="1"/>
    <col min="13073" max="13073" width="11.59765625" style="9" customWidth="1"/>
    <col min="13074" max="13075" width="11.19921875" style="9" customWidth="1"/>
    <col min="13076" max="13076" width="8.09765625" style="9" customWidth="1"/>
    <col min="13077" max="13077" width="5.8984375" style="9" customWidth="1"/>
    <col min="13078" max="13078" width="5" style="9" customWidth="1"/>
    <col min="13079" max="13079" width="8.3984375" style="9" customWidth="1"/>
    <col min="13080" max="13080" width="8.59765625" style="9" customWidth="1"/>
    <col min="13081" max="13081" width="6.3984375" style="9" customWidth="1"/>
    <col min="13082" max="13312" width="9" style="9"/>
    <col min="13313" max="13313" width="3.3984375" style="9" customWidth="1"/>
    <col min="13314" max="13314" width="5.3984375" style="9" customWidth="1"/>
    <col min="13315" max="13315" width="5.59765625" style="9" customWidth="1"/>
    <col min="13316" max="13316" width="6" style="9" customWidth="1"/>
    <col min="13317" max="13317" width="5.3984375" style="9" customWidth="1"/>
    <col min="13318" max="13318" width="10" style="9" customWidth="1"/>
    <col min="13319" max="13319" width="3.09765625" style="9" customWidth="1"/>
    <col min="13320" max="13320" width="3.69921875" style="9" customWidth="1"/>
    <col min="13321" max="13321" width="3.3984375" style="9" customWidth="1"/>
    <col min="13322" max="13322" width="6.8984375" style="9" customWidth="1"/>
    <col min="13323" max="13323" width="7.09765625" style="9" customWidth="1"/>
    <col min="13324" max="13324" width="6.09765625" style="9" customWidth="1"/>
    <col min="13325" max="13325" width="7" style="9" customWidth="1"/>
    <col min="13326" max="13326" width="7.59765625" style="9" customWidth="1"/>
    <col min="13327" max="13327" width="3.19921875" style="9" customWidth="1"/>
    <col min="13328" max="13328" width="7.19921875" style="9" customWidth="1"/>
    <col min="13329" max="13329" width="11.59765625" style="9" customWidth="1"/>
    <col min="13330" max="13331" width="11.19921875" style="9" customWidth="1"/>
    <col min="13332" max="13332" width="8.09765625" style="9" customWidth="1"/>
    <col min="13333" max="13333" width="5.8984375" style="9" customWidth="1"/>
    <col min="13334" max="13334" width="5" style="9" customWidth="1"/>
    <col min="13335" max="13335" width="8.3984375" style="9" customWidth="1"/>
    <col min="13336" max="13336" width="8.59765625" style="9" customWidth="1"/>
    <col min="13337" max="13337" width="6.3984375" style="9" customWidth="1"/>
    <col min="13338" max="13568" width="9" style="9"/>
    <col min="13569" max="13569" width="3.3984375" style="9" customWidth="1"/>
    <col min="13570" max="13570" width="5.3984375" style="9" customWidth="1"/>
    <col min="13571" max="13571" width="5.59765625" style="9" customWidth="1"/>
    <col min="13572" max="13572" width="6" style="9" customWidth="1"/>
    <col min="13573" max="13573" width="5.3984375" style="9" customWidth="1"/>
    <col min="13574" max="13574" width="10" style="9" customWidth="1"/>
    <col min="13575" max="13575" width="3.09765625" style="9" customWidth="1"/>
    <col min="13576" max="13576" width="3.69921875" style="9" customWidth="1"/>
    <col min="13577" max="13577" width="3.3984375" style="9" customWidth="1"/>
    <col min="13578" max="13578" width="6.8984375" style="9" customWidth="1"/>
    <col min="13579" max="13579" width="7.09765625" style="9" customWidth="1"/>
    <col min="13580" max="13580" width="6.09765625" style="9" customWidth="1"/>
    <col min="13581" max="13581" width="7" style="9" customWidth="1"/>
    <col min="13582" max="13582" width="7.59765625" style="9" customWidth="1"/>
    <col min="13583" max="13583" width="3.19921875" style="9" customWidth="1"/>
    <col min="13584" max="13584" width="7.19921875" style="9" customWidth="1"/>
    <col min="13585" max="13585" width="11.59765625" style="9" customWidth="1"/>
    <col min="13586" max="13587" width="11.19921875" style="9" customWidth="1"/>
    <col min="13588" max="13588" width="8.09765625" style="9" customWidth="1"/>
    <col min="13589" max="13589" width="5.8984375" style="9" customWidth="1"/>
    <col min="13590" max="13590" width="5" style="9" customWidth="1"/>
    <col min="13591" max="13591" width="8.3984375" style="9" customWidth="1"/>
    <col min="13592" max="13592" width="8.59765625" style="9" customWidth="1"/>
    <col min="13593" max="13593" width="6.3984375" style="9" customWidth="1"/>
    <col min="13594" max="13824" width="9" style="9"/>
    <col min="13825" max="13825" width="3.3984375" style="9" customWidth="1"/>
    <col min="13826" max="13826" width="5.3984375" style="9" customWidth="1"/>
    <col min="13827" max="13827" width="5.59765625" style="9" customWidth="1"/>
    <col min="13828" max="13828" width="6" style="9" customWidth="1"/>
    <col min="13829" max="13829" width="5.3984375" style="9" customWidth="1"/>
    <col min="13830" max="13830" width="10" style="9" customWidth="1"/>
    <col min="13831" max="13831" width="3.09765625" style="9" customWidth="1"/>
    <col min="13832" max="13832" width="3.69921875" style="9" customWidth="1"/>
    <col min="13833" max="13833" width="3.3984375" style="9" customWidth="1"/>
    <col min="13834" max="13834" width="6.8984375" style="9" customWidth="1"/>
    <col min="13835" max="13835" width="7.09765625" style="9" customWidth="1"/>
    <col min="13836" max="13836" width="6.09765625" style="9" customWidth="1"/>
    <col min="13837" max="13837" width="7" style="9" customWidth="1"/>
    <col min="13838" max="13838" width="7.59765625" style="9" customWidth="1"/>
    <col min="13839" max="13839" width="3.19921875" style="9" customWidth="1"/>
    <col min="13840" max="13840" width="7.19921875" style="9" customWidth="1"/>
    <col min="13841" max="13841" width="11.59765625" style="9" customWidth="1"/>
    <col min="13842" max="13843" width="11.19921875" style="9" customWidth="1"/>
    <col min="13844" max="13844" width="8.09765625" style="9" customWidth="1"/>
    <col min="13845" max="13845" width="5.8984375" style="9" customWidth="1"/>
    <col min="13846" max="13846" width="5" style="9" customWidth="1"/>
    <col min="13847" max="13847" width="8.3984375" style="9" customWidth="1"/>
    <col min="13848" max="13848" width="8.59765625" style="9" customWidth="1"/>
    <col min="13849" max="13849" width="6.3984375" style="9" customWidth="1"/>
    <col min="13850" max="14080" width="9" style="9"/>
    <col min="14081" max="14081" width="3.3984375" style="9" customWidth="1"/>
    <col min="14082" max="14082" width="5.3984375" style="9" customWidth="1"/>
    <col min="14083" max="14083" width="5.59765625" style="9" customWidth="1"/>
    <col min="14084" max="14084" width="6" style="9" customWidth="1"/>
    <col min="14085" max="14085" width="5.3984375" style="9" customWidth="1"/>
    <col min="14086" max="14086" width="10" style="9" customWidth="1"/>
    <col min="14087" max="14087" width="3.09765625" style="9" customWidth="1"/>
    <col min="14088" max="14088" width="3.69921875" style="9" customWidth="1"/>
    <col min="14089" max="14089" width="3.3984375" style="9" customWidth="1"/>
    <col min="14090" max="14090" width="6.8984375" style="9" customWidth="1"/>
    <col min="14091" max="14091" width="7.09765625" style="9" customWidth="1"/>
    <col min="14092" max="14092" width="6.09765625" style="9" customWidth="1"/>
    <col min="14093" max="14093" width="7" style="9" customWidth="1"/>
    <col min="14094" max="14094" width="7.59765625" style="9" customWidth="1"/>
    <col min="14095" max="14095" width="3.19921875" style="9" customWidth="1"/>
    <col min="14096" max="14096" width="7.19921875" style="9" customWidth="1"/>
    <col min="14097" max="14097" width="11.59765625" style="9" customWidth="1"/>
    <col min="14098" max="14099" width="11.19921875" style="9" customWidth="1"/>
    <col min="14100" max="14100" width="8.09765625" style="9" customWidth="1"/>
    <col min="14101" max="14101" width="5.8984375" style="9" customWidth="1"/>
    <col min="14102" max="14102" width="5" style="9" customWidth="1"/>
    <col min="14103" max="14103" width="8.3984375" style="9" customWidth="1"/>
    <col min="14104" max="14104" width="8.59765625" style="9" customWidth="1"/>
    <col min="14105" max="14105" width="6.3984375" style="9" customWidth="1"/>
    <col min="14106" max="14336" width="9" style="9"/>
    <col min="14337" max="14337" width="3.3984375" style="9" customWidth="1"/>
    <col min="14338" max="14338" width="5.3984375" style="9" customWidth="1"/>
    <col min="14339" max="14339" width="5.59765625" style="9" customWidth="1"/>
    <col min="14340" max="14340" width="6" style="9" customWidth="1"/>
    <col min="14341" max="14341" width="5.3984375" style="9" customWidth="1"/>
    <col min="14342" max="14342" width="10" style="9" customWidth="1"/>
    <col min="14343" max="14343" width="3.09765625" style="9" customWidth="1"/>
    <col min="14344" max="14344" width="3.69921875" style="9" customWidth="1"/>
    <col min="14345" max="14345" width="3.3984375" style="9" customWidth="1"/>
    <col min="14346" max="14346" width="6.8984375" style="9" customWidth="1"/>
    <col min="14347" max="14347" width="7.09765625" style="9" customWidth="1"/>
    <col min="14348" max="14348" width="6.09765625" style="9" customWidth="1"/>
    <col min="14349" max="14349" width="7" style="9" customWidth="1"/>
    <col min="14350" max="14350" width="7.59765625" style="9" customWidth="1"/>
    <col min="14351" max="14351" width="3.19921875" style="9" customWidth="1"/>
    <col min="14352" max="14352" width="7.19921875" style="9" customWidth="1"/>
    <col min="14353" max="14353" width="11.59765625" style="9" customWidth="1"/>
    <col min="14354" max="14355" width="11.19921875" style="9" customWidth="1"/>
    <col min="14356" max="14356" width="8.09765625" style="9" customWidth="1"/>
    <col min="14357" max="14357" width="5.8984375" style="9" customWidth="1"/>
    <col min="14358" max="14358" width="5" style="9" customWidth="1"/>
    <col min="14359" max="14359" width="8.3984375" style="9" customWidth="1"/>
    <col min="14360" max="14360" width="8.59765625" style="9" customWidth="1"/>
    <col min="14361" max="14361" width="6.3984375" style="9" customWidth="1"/>
    <col min="14362" max="14592" width="9" style="9"/>
    <col min="14593" max="14593" width="3.3984375" style="9" customWidth="1"/>
    <col min="14594" max="14594" width="5.3984375" style="9" customWidth="1"/>
    <col min="14595" max="14595" width="5.59765625" style="9" customWidth="1"/>
    <col min="14596" max="14596" width="6" style="9" customWidth="1"/>
    <col min="14597" max="14597" width="5.3984375" style="9" customWidth="1"/>
    <col min="14598" max="14598" width="10" style="9" customWidth="1"/>
    <col min="14599" max="14599" width="3.09765625" style="9" customWidth="1"/>
    <col min="14600" max="14600" width="3.69921875" style="9" customWidth="1"/>
    <col min="14601" max="14601" width="3.3984375" style="9" customWidth="1"/>
    <col min="14602" max="14602" width="6.8984375" style="9" customWidth="1"/>
    <col min="14603" max="14603" width="7.09765625" style="9" customWidth="1"/>
    <col min="14604" max="14604" width="6.09765625" style="9" customWidth="1"/>
    <col min="14605" max="14605" width="7" style="9" customWidth="1"/>
    <col min="14606" max="14606" width="7.59765625" style="9" customWidth="1"/>
    <col min="14607" max="14607" width="3.19921875" style="9" customWidth="1"/>
    <col min="14608" max="14608" width="7.19921875" style="9" customWidth="1"/>
    <col min="14609" max="14609" width="11.59765625" style="9" customWidth="1"/>
    <col min="14610" max="14611" width="11.19921875" style="9" customWidth="1"/>
    <col min="14612" max="14612" width="8.09765625" style="9" customWidth="1"/>
    <col min="14613" max="14613" width="5.8984375" style="9" customWidth="1"/>
    <col min="14614" max="14614" width="5" style="9" customWidth="1"/>
    <col min="14615" max="14615" width="8.3984375" style="9" customWidth="1"/>
    <col min="14616" max="14616" width="8.59765625" style="9" customWidth="1"/>
    <col min="14617" max="14617" width="6.3984375" style="9" customWidth="1"/>
    <col min="14618" max="14848" width="9" style="9"/>
    <col min="14849" max="14849" width="3.3984375" style="9" customWidth="1"/>
    <col min="14850" max="14850" width="5.3984375" style="9" customWidth="1"/>
    <col min="14851" max="14851" width="5.59765625" style="9" customWidth="1"/>
    <col min="14852" max="14852" width="6" style="9" customWidth="1"/>
    <col min="14853" max="14853" width="5.3984375" style="9" customWidth="1"/>
    <col min="14854" max="14854" width="10" style="9" customWidth="1"/>
    <col min="14855" max="14855" width="3.09765625" style="9" customWidth="1"/>
    <col min="14856" max="14856" width="3.69921875" style="9" customWidth="1"/>
    <col min="14857" max="14857" width="3.3984375" style="9" customWidth="1"/>
    <col min="14858" max="14858" width="6.8984375" style="9" customWidth="1"/>
    <col min="14859" max="14859" width="7.09765625" style="9" customWidth="1"/>
    <col min="14860" max="14860" width="6.09765625" style="9" customWidth="1"/>
    <col min="14861" max="14861" width="7" style="9" customWidth="1"/>
    <col min="14862" max="14862" width="7.59765625" style="9" customWidth="1"/>
    <col min="14863" max="14863" width="3.19921875" style="9" customWidth="1"/>
    <col min="14864" max="14864" width="7.19921875" style="9" customWidth="1"/>
    <col min="14865" max="14865" width="11.59765625" style="9" customWidth="1"/>
    <col min="14866" max="14867" width="11.19921875" style="9" customWidth="1"/>
    <col min="14868" max="14868" width="8.09765625" style="9" customWidth="1"/>
    <col min="14869" max="14869" width="5.8984375" style="9" customWidth="1"/>
    <col min="14870" max="14870" width="5" style="9" customWidth="1"/>
    <col min="14871" max="14871" width="8.3984375" style="9" customWidth="1"/>
    <col min="14872" max="14872" width="8.59765625" style="9" customWidth="1"/>
    <col min="14873" max="14873" width="6.3984375" style="9" customWidth="1"/>
    <col min="14874" max="15104" width="9" style="9"/>
    <col min="15105" max="15105" width="3.3984375" style="9" customWidth="1"/>
    <col min="15106" max="15106" width="5.3984375" style="9" customWidth="1"/>
    <col min="15107" max="15107" width="5.59765625" style="9" customWidth="1"/>
    <col min="15108" max="15108" width="6" style="9" customWidth="1"/>
    <col min="15109" max="15109" width="5.3984375" style="9" customWidth="1"/>
    <col min="15110" max="15110" width="10" style="9" customWidth="1"/>
    <col min="15111" max="15111" width="3.09765625" style="9" customWidth="1"/>
    <col min="15112" max="15112" width="3.69921875" style="9" customWidth="1"/>
    <col min="15113" max="15113" width="3.3984375" style="9" customWidth="1"/>
    <col min="15114" max="15114" width="6.8984375" style="9" customWidth="1"/>
    <col min="15115" max="15115" width="7.09765625" style="9" customWidth="1"/>
    <col min="15116" max="15116" width="6.09765625" style="9" customWidth="1"/>
    <col min="15117" max="15117" width="7" style="9" customWidth="1"/>
    <col min="15118" max="15118" width="7.59765625" style="9" customWidth="1"/>
    <col min="15119" max="15119" width="3.19921875" style="9" customWidth="1"/>
    <col min="15120" max="15120" width="7.19921875" style="9" customWidth="1"/>
    <col min="15121" max="15121" width="11.59765625" style="9" customWidth="1"/>
    <col min="15122" max="15123" width="11.19921875" style="9" customWidth="1"/>
    <col min="15124" max="15124" width="8.09765625" style="9" customWidth="1"/>
    <col min="15125" max="15125" width="5.8984375" style="9" customWidth="1"/>
    <col min="15126" max="15126" width="5" style="9" customWidth="1"/>
    <col min="15127" max="15127" width="8.3984375" style="9" customWidth="1"/>
    <col min="15128" max="15128" width="8.59765625" style="9" customWidth="1"/>
    <col min="15129" max="15129" width="6.3984375" style="9" customWidth="1"/>
    <col min="15130" max="15360" width="9" style="9"/>
    <col min="15361" max="15361" width="3.3984375" style="9" customWidth="1"/>
    <col min="15362" max="15362" width="5.3984375" style="9" customWidth="1"/>
    <col min="15363" max="15363" width="5.59765625" style="9" customWidth="1"/>
    <col min="15364" max="15364" width="6" style="9" customWidth="1"/>
    <col min="15365" max="15365" width="5.3984375" style="9" customWidth="1"/>
    <col min="15366" max="15366" width="10" style="9" customWidth="1"/>
    <col min="15367" max="15367" width="3.09765625" style="9" customWidth="1"/>
    <col min="15368" max="15368" width="3.69921875" style="9" customWidth="1"/>
    <col min="15369" max="15369" width="3.3984375" style="9" customWidth="1"/>
    <col min="15370" max="15370" width="6.8984375" style="9" customWidth="1"/>
    <col min="15371" max="15371" width="7.09765625" style="9" customWidth="1"/>
    <col min="15372" max="15372" width="6.09765625" style="9" customWidth="1"/>
    <col min="15373" max="15373" width="7" style="9" customWidth="1"/>
    <col min="15374" max="15374" width="7.59765625" style="9" customWidth="1"/>
    <col min="15375" max="15375" width="3.19921875" style="9" customWidth="1"/>
    <col min="15376" max="15376" width="7.19921875" style="9" customWidth="1"/>
    <col min="15377" max="15377" width="11.59765625" style="9" customWidth="1"/>
    <col min="15378" max="15379" width="11.19921875" style="9" customWidth="1"/>
    <col min="15380" max="15380" width="8.09765625" style="9" customWidth="1"/>
    <col min="15381" max="15381" width="5.8984375" style="9" customWidth="1"/>
    <col min="15382" max="15382" width="5" style="9" customWidth="1"/>
    <col min="15383" max="15383" width="8.3984375" style="9" customWidth="1"/>
    <col min="15384" max="15384" width="8.59765625" style="9" customWidth="1"/>
    <col min="15385" max="15385" width="6.3984375" style="9" customWidth="1"/>
    <col min="15386" max="15616" width="9" style="9"/>
    <col min="15617" max="15617" width="3.3984375" style="9" customWidth="1"/>
    <col min="15618" max="15618" width="5.3984375" style="9" customWidth="1"/>
    <col min="15619" max="15619" width="5.59765625" style="9" customWidth="1"/>
    <col min="15620" max="15620" width="6" style="9" customWidth="1"/>
    <col min="15621" max="15621" width="5.3984375" style="9" customWidth="1"/>
    <col min="15622" max="15622" width="10" style="9" customWidth="1"/>
    <col min="15623" max="15623" width="3.09765625" style="9" customWidth="1"/>
    <col min="15624" max="15624" width="3.69921875" style="9" customWidth="1"/>
    <col min="15625" max="15625" width="3.3984375" style="9" customWidth="1"/>
    <col min="15626" max="15626" width="6.8984375" style="9" customWidth="1"/>
    <col min="15627" max="15627" width="7.09765625" style="9" customWidth="1"/>
    <col min="15628" max="15628" width="6.09765625" style="9" customWidth="1"/>
    <col min="15629" max="15629" width="7" style="9" customWidth="1"/>
    <col min="15630" max="15630" width="7.59765625" style="9" customWidth="1"/>
    <col min="15631" max="15631" width="3.19921875" style="9" customWidth="1"/>
    <col min="15632" max="15632" width="7.19921875" style="9" customWidth="1"/>
    <col min="15633" max="15633" width="11.59765625" style="9" customWidth="1"/>
    <col min="15634" max="15635" width="11.19921875" style="9" customWidth="1"/>
    <col min="15636" max="15636" width="8.09765625" style="9" customWidth="1"/>
    <col min="15637" max="15637" width="5.8984375" style="9" customWidth="1"/>
    <col min="15638" max="15638" width="5" style="9" customWidth="1"/>
    <col min="15639" max="15639" width="8.3984375" style="9" customWidth="1"/>
    <col min="15640" max="15640" width="8.59765625" style="9" customWidth="1"/>
    <col min="15641" max="15641" width="6.3984375" style="9" customWidth="1"/>
    <col min="15642" max="15872" width="9" style="9"/>
    <col min="15873" max="15873" width="3.3984375" style="9" customWidth="1"/>
    <col min="15874" max="15874" width="5.3984375" style="9" customWidth="1"/>
    <col min="15875" max="15875" width="5.59765625" style="9" customWidth="1"/>
    <col min="15876" max="15876" width="6" style="9" customWidth="1"/>
    <col min="15877" max="15877" width="5.3984375" style="9" customWidth="1"/>
    <col min="15878" max="15878" width="10" style="9" customWidth="1"/>
    <col min="15879" max="15879" width="3.09765625" style="9" customWidth="1"/>
    <col min="15880" max="15880" width="3.69921875" style="9" customWidth="1"/>
    <col min="15881" max="15881" width="3.3984375" style="9" customWidth="1"/>
    <col min="15882" max="15882" width="6.8984375" style="9" customWidth="1"/>
    <col min="15883" max="15883" width="7.09765625" style="9" customWidth="1"/>
    <col min="15884" max="15884" width="6.09765625" style="9" customWidth="1"/>
    <col min="15885" max="15885" width="7" style="9" customWidth="1"/>
    <col min="15886" max="15886" width="7.59765625" style="9" customWidth="1"/>
    <col min="15887" max="15887" width="3.19921875" style="9" customWidth="1"/>
    <col min="15888" max="15888" width="7.19921875" style="9" customWidth="1"/>
    <col min="15889" max="15889" width="11.59765625" style="9" customWidth="1"/>
    <col min="15890" max="15891" width="11.19921875" style="9" customWidth="1"/>
    <col min="15892" max="15892" width="8.09765625" style="9" customWidth="1"/>
    <col min="15893" max="15893" width="5.8984375" style="9" customWidth="1"/>
    <col min="15894" max="15894" width="5" style="9" customWidth="1"/>
    <col min="15895" max="15895" width="8.3984375" style="9" customWidth="1"/>
    <col min="15896" max="15896" width="8.59765625" style="9" customWidth="1"/>
    <col min="15897" max="15897" width="6.3984375" style="9" customWidth="1"/>
    <col min="15898" max="16128" width="9" style="9"/>
    <col min="16129" max="16129" width="3.3984375" style="9" customWidth="1"/>
    <col min="16130" max="16130" width="5.3984375" style="9" customWidth="1"/>
    <col min="16131" max="16131" width="5.59765625" style="9" customWidth="1"/>
    <col min="16132" max="16132" width="6" style="9" customWidth="1"/>
    <col min="16133" max="16133" width="5.3984375" style="9" customWidth="1"/>
    <col min="16134" max="16134" width="10" style="9" customWidth="1"/>
    <col min="16135" max="16135" width="3.09765625" style="9" customWidth="1"/>
    <col min="16136" max="16136" width="3.69921875" style="9" customWidth="1"/>
    <col min="16137" max="16137" width="3.3984375" style="9" customWidth="1"/>
    <col min="16138" max="16138" width="6.8984375" style="9" customWidth="1"/>
    <col min="16139" max="16139" width="7.09765625" style="9" customWidth="1"/>
    <col min="16140" max="16140" width="6.09765625" style="9" customWidth="1"/>
    <col min="16141" max="16141" width="7" style="9" customWidth="1"/>
    <col min="16142" max="16142" width="7.59765625" style="9" customWidth="1"/>
    <col min="16143" max="16143" width="3.19921875" style="9" customWidth="1"/>
    <col min="16144" max="16144" width="7.19921875" style="9" customWidth="1"/>
    <col min="16145" max="16145" width="11.59765625" style="9" customWidth="1"/>
    <col min="16146" max="16147" width="11.19921875" style="9" customWidth="1"/>
    <col min="16148" max="16148" width="8.09765625" style="9" customWidth="1"/>
    <col min="16149" max="16149" width="5.8984375" style="9" customWidth="1"/>
    <col min="16150" max="16150" width="5" style="9" customWidth="1"/>
    <col min="16151" max="16151" width="8.3984375" style="9" customWidth="1"/>
    <col min="16152" max="16152" width="8.59765625" style="9" customWidth="1"/>
    <col min="16153" max="16153" width="6.3984375" style="9" customWidth="1"/>
    <col min="16154" max="16384" width="9" style="9"/>
  </cols>
  <sheetData>
    <row r="1" spans="1:25" x14ac:dyDescent="0.5">
      <c r="J1" s="43" t="s">
        <v>491</v>
      </c>
      <c r="K1" s="43"/>
      <c r="L1" s="203"/>
      <c r="M1" s="203"/>
      <c r="N1" s="203"/>
      <c r="X1" s="203" t="s">
        <v>29</v>
      </c>
      <c r="Y1" s="203"/>
    </row>
    <row r="2" spans="1:25" x14ac:dyDescent="0.5">
      <c r="A2" s="203" t="s">
        <v>0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</row>
    <row r="3" spans="1:25" x14ac:dyDescent="0.5">
      <c r="A3" s="203" t="s">
        <v>30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</row>
    <row r="4" spans="1:25" ht="18.75" customHeight="1" x14ac:dyDescent="0.5">
      <c r="A4" s="65"/>
      <c r="B4" s="66" t="s">
        <v>97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</row>
    <row r="5" spans="1:25" x14ac:dyDescent="0.5">
      <c r="A5" s="165" t="s">
        <v>1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7"/>
      <c r="O5" s="168" t="s">
        <v>2</v>
      </c>
      <c r="P5" s="169"/>
      <c r="Q5" s="169"/>
      <c r="R5" s="169"/>
      <c r="S5" s="169"/>
      <c r="T5" s="169"/>
      <c r="U5" s="169"/>
      <c r="V5" s="169"/>
      <c r="W5" s="169"/>
      <c r="X5" s="169"/>
      <c r="Y5" s="170"/>
    </row>
    <row r="6" spans="1:25" ht="18.75" customHeight="1" x14ac:dyDescent="0.5">
      <c r="A6" s="204" t="s">
        <v>3</v>
      </c>
      <c r="B6" s="204" t="s">
        <v>4</v>
      </c>
      <c r="C6" s="207" t="s">
        <v>5</v>
      </c>
      <c r="D6" s="210" t="s">
        <v>6</v>
      </c>
      <c r="E6" s="210"/>
      <c r="F6" s="204" t="s">
        <v>7</v>
      </c>
      <c r="G6" s="211" t="s">
        <v>8</v>
      </c>
      <c r="H6" s="212"/>
      <c r="I6" s="213"/>
      <c r="J6" s="225" t="s">
        <v>9</v>
      </c>
      <c r="K6" s="226"/>
      <c r="L6" s="226"/>
      <c r="M6" s="226"/>
      <c r="N6" s="226"/>
      <c r="O6" s="204" t="s">
        <v>3</v>
      </c>
      <c r="P6" s="204" t="s">
        <v>10</v>
      </c>
      <c r="Q6" s="204" t="s">
        <v>11</v>
      </c>
      <c r="R6" s="204" t="s">
        <v>12</v>
      </c>
      <c r="S6" s="204" t="s">
        <v>13</v>
      </c>
      <c r="T6" s="222" t="s">
        <v>14</v>
      </c>
      <c r="U6" s="223"/>
      <c r="V6" s="223"/>
      <c r="W6" s="224"/>
      <c r="X6" s="204" t="s">
        <v>15</v>
      </c>
      <c r="Y6" s="204" t="s">
        <v>16</v>
      </c>
    </row>
    <row r="7" spans="1:25" ht="18.75" customHeight="1" x14ac:dyDescent="0.5">
      <c r="A7" s="205"/>
      <c r="B7" s="205"/>
      <c r="C7" s="208"/>
      <c r="D7" s="205" t="s">
        <v>17</v>
      </c>
      <c r="E7" s="205" t="s">
        <v>18</v>
      </c>
      <c r="F7" s="205"/>
      <c r="G7" s="217" t="s">
        <v>19</v>
      </c>
      <c r="H7" s="217" t="s">
        <v>20</v>
      </c>
      <c r="I7" s="217" t="s">
        <v>21</v>
      </c>
      <c r="J7" s="204" t="s">
        <v>22</v>
      </c>
      <c r="K7" s="204" t="s">
        <v>23</v>
      </c>
      <c r="L7" s="204" t="s">
        <v>24</v>
      </c>
      <c r="M7" s="204" t="s">
        <v>25</v>
      </c>
      <c r="N7" s="207" t="s">
        <v>26</v>
      </c>
      <c r="O7" s="205"/>
      <c r="P7" s="205"/>
      <c r="Q7" s="205"/>
      <c r="R7" s="205"/>
      <c r="S7" s="205"/>
      <c r="T7" s="204" t="s">
        <v>27</v>
      </c>
      <c r="U7" s="217" t="s">
        <v>23</v>
      </c>
      <c r="V7" s="204" t="s">
        <v>24</v>
      </c>
      <c r="W7" s="204" t="s">
        <v>28</v>
      </c>
      <c r="X7" s="205"/>
      <c r="Y7" s="205"/>
    </row>
    <row r="8" spans="1:25" ht="34.5" customHeight="1" x14ac:dyDescent="0.5">
      <c r="A8" s="205"/>
      <c r="B8" s="205"/>
      <c r="C8" s="208"/>
      <c r="D8" s="205"/>
      <c r="E8" s="205"/>
      <c r="F8" s="205"/>
      <c r="G8" s="218"/>
      <c r="H8" s="218"/>
      <c r="I8" s="218"/>
      <c r="J8" s="205"/>
      <c r="K8" s="205"/>
      <c r="L8" s="205"/>
      <c r="M8" s="205"/>
      <c r="N8" s="208"/>
      <c r="O8" s="205"/>
      <c r="P8" s="205"/>
      <c r="Q8" s="205"/>
      <c r="R8" s="205"/>
      <c r="S8" s="205"/>
      <c r="T8" s="205"/>
      <c r="U8" s="218"/>
      <c r="V8" s="205"/>
      <c r="W8" s="205"/>
      <c r="X8" s="205"/>
      <c r="Y8" s="205"/>
    </row>
    <row r="9" spans="1:25" x14ac:dyDescent="0.5">
      <c r="A9" s="206"/>
      <c r="B9" s="206"/>
      <c r="C9" s="209"/>
      <c r="D9" s="206"/>
      <c r="E9" s="206"/>
      <c r="F9" s="206"/>
      <c r="G9" s="219"/>
      <c r="H9" s="219"/>
      <c r="I9" s="219"/>
      <c r="J9" s="206"/>
      <c r="K9" s="206"/>
      <c r="L9" s="206"/>
      <c r="M9" s="206"/>
      <c r="N9" s="209"/>
      <c r="O9" s="206"/>
      <c r="P9" s="206"/>
      <c r="Q9" s="206"/>
      <c r="R9" s="206"/>
      <c r="S9" s="206"/>
      <c r="T9" s="206"/>
      <c r="U9" s="219"/>
      <c r="V9" s="206"/>
      <c r="W9" s="206"/>
      <c r="X9" s="206"/>
      <c r="Y9" s="206"/>
    </row>
    <row r="10" spans="1:25" ht="23.1" customHeight="1" x14ac:dyDescent="0.5">
      <c r="A10" s="105">
        <v>1</v>
      </c>
      <c r="B10" s="105" t="s">
        <v>31</v>
      </c>
      <c r="C10" s="105">
        <v>35566</v>
      </c>
      <c r="D10" s="105">
        <v>204</v>
      </c>
      <c r="E10" s="105">
        <v>2488</v>
      </c>
      <c r="F10" s="105" t="s">
        <v>32</v>
      </c>
      <c r="G10" s="105">
        <v>4</v>
      </c>
      <c r="H10" s="105"/>
      <c r="I10" s="105"/>
      <c r="J10" s="106">
        <v>1600</v>
      </c>
      <c r="K10" s="106"/>
      <c r="L10" s="106"/>
      <c r="M10" s="106"/>
      <c r="N10" s="106"/>
      <c r="O10" s="105">
        <v>1</v>
      </c>
      <c r="P10" s="107">
        <v>54</v>
      </c>
      <c r="Q10" s="105" t="s">
        <v>44</v>
      </c>
      <c r="R10" s="105" t="s">
        <v>45</v>
      </c>
      <c r="S10" s="105"/>
      <c r="T10" s="105"/>
      <c r="U10" s="82"/>
      <c r="V10" s="105"/>
      <c r="W10" s="105"/>
      <c r="X10" s="105"/>
      <c r="Y10" s="105" t="s">
        <v>33</v>
      </c>
    </row>
    <row r="11" spans="1:25" ht="23.1" customHeight="1" x14ac:dyDescent="0.5">
      <c r="A11" s="82"/>
      <c r="B11" s="82" t="s">
        <v>31</v>
      </c>
      <c r="C11" s="82">
        <v>41492</v>
      </c>
      <c r="D11" s="82">
        <v>163</v>
      </c>
      <c r="E11" s="82">
        <v>3766</v>
      </c>
      <c r="F11" s="82" t="s">
        <v>32</v>
      </c>
      <c r="G11" s="82">
        <v>6</v>
      </c>
      <c r="H11" s="82">
        <v>1</v>
      </c>
      <c r="I11" s="82">
        <v>47</v>
      </c>
      <c r="J11" s="94">
        <v>2547</v>
      </c>
      <c r="K11" s="94"/>
      <c r="L11" s="94"/>
      <c r="M11" s="94"/>
      <c r="N11" s="94"/>
      <c r="O11" s="82"/>
      <c r="P11" s="95"/>
      <c r="Q11" s="82"/>
      <c r="R11" s="82"/>
      <c r="S11" s="82"/>
      <c r="T11" s="82"/>
      <c r="U11" s="82"/>
      <c r="V11" s="82"/>
      <c r="W11" s="82"/>
      <c r="X11" s="82"/>
      <c r="Y11" s="82" t="s">
        <v>365</v>
      </c>
    </row>
    <row r="12" spans="1:25" ht="23.1" customHeight="1" x14ac:dyDescent="0.5">
      <c r="A12" s="82"/>
      <c r="B12" s="82" t="s">
        <v>31</v>
      </c>
      <c r="C12" s="82">
        <v>41493</v>
      </c>
      <c r="D12" s="82">
        <v>164</v>
      </c>
      <c r="E12" s="82">
        <v>3767</v>
      </c>
      <c r="F12" s="82" t="s">
        <v>32</v>
      </c>
      <c r="G12" s="82">
        <v>7</v>
      </c>
      <c r="H12" s="82">
        <v>3</v>
      </c>
      <c r="I12" s="82">
        <v>66</v>
      </c>
      <c r="J12" s="94">
        <v>3166</v>
      </c>
      <c r="K12" s="94"/>
      <c r="L12" s="94"/>
      <c r="M12" s="94"/>
      <c r="N12" s="94"/>
      <c r="O12" s="82"/>
      <c r="P12" s="95"/>
      <c r="Q12" s="82"/>
      <c r="R12" s="82"/>
      <c r="S12" s="82"/>
      <c r="T12" s="82"/>
      <c r="U12" s="82"/>
      <c r="V12" s="82"/>
      <c r="W12" s="82"/>
      <c r="X12" s="82"/>
      <c r="Y12" s="82"/>
    </row>
    <row r="13" spans="1:25" ht="23.1" customHeight="1" x14ac:dyDescent="0.5">
      <c r="A13" s="82"/>
      <c r="B13" s="82" t="s">
        <v>123</v>
      </c>
      <c r="C13" s="82">
        <v>50294</v>
      </c>
      <c r="D13" s="82">
        <v>561</v>
      </c>
      <c r="E13" s="82">
        <v>5064</v>
      </c>
      <c r="F13" s="82" t="s">
        <v>32</v>
      </c>
      <c r="G13" s="82">
        <v>0</v>
      </c>
      <c r="H13" s="82">
        <v>0</v>
      </c>
      <c r="I13" s="82">
        <v>63</v>
      </c>
      <c r="J13" s="94"/>
      <c r="K13" s="94">
        <v>63</v>
      </c>
      <c r="L13" s="94"/>
      <c r="M13" s="94"/>
      <c r="N13" s="94"/>
      <c r="O13" s="82"/>
      <c r="P13" s="95"/>
      <c r="Q13" s="82"/>
      <c r="R13" s="82"/>
      <c r="S13" s="82"/>
      <c r="T13" s="82"/>
      <c r="U13" s="82">
        <v>63</v>
      </c>
      <c r="V13" s="82"/>
      <c r="W13" s="82"/>
      <c r="X13" s="82">
        <v>25</v>
      </c>
      <c r="Y13" s="82"/>
    </row>
    <row r="14" spans="1:25" ht="23.1" customHeight="1" x14ac:dyDescent="0.5">
      <c r="A14" s="82"/>
      <c r="B14" s="82" t="s">
        <v>123</v>
      </c>
      <c r="C14" s="82">
        <v>50295</v>
      </c>
      <c r="D14" s="82">
        <v>563</v>
      </c>
      <c r="E14" s="82">
        <v>5065</v>
      </c>
      <c r="F14" s="82" t="s">
        <v>97</v>
      </c>
      <c r="G14" s="82">
        <v>0</v>
      </c>
      <c r="H14" s="82">
        <v>0</v>
      </c>
      <c r="I14" s="82">
        <v>81</v>
      </c>
      <c r="J14" s="94"/>
      <c r="K14" s="94">
        <v>81</v>
      </c>
      <c r="L14" s="94"/>
      <c r="M14" s="94"/>
      <c r="N14" s="94"/>
      <c r="O14" s="82"/>
      <c r="P14" s="95"/>
      <c r="Q14" s="82"/>
      <c r="R14" s="82"/>
      <c r="S14" s="82"/>
      <c r="T14" s="82"/>
      <c r="U14" s="82">
        <v>81</v>
      </c>
      <c r="V14" s="82"/>
      <c r="W14" s="82"/>
      <c r="X14" s="82">
        <v>25</v>
      </c>
      <c r="Y14" s="82"/>
    </row>
    <row r="15" spans="1:25" ht="23.1" customHeight="1" x14ac:dyDescent="0.5">
      <c r="A15" s="17">
        <v>2</v>
      </c>
      <c r="B15" s="17" t="s">
        <v>31</v>
      </c>
      <c r="C15" s="17">
        <v>18296</v>
      </c>
      <c r="D15" s="17">
        <v>63</v>
      </c>
      <c r="E15" s="17">
        <v>3783</v>
      </c>
      <c r="F15" s="17" t="s">
        <v>32</v>
      </c>
      <c r="G15" s="17">
        <v>7</v>
      </c>
      <c r="H15" s="17">
        <v>1</v>
      </c>
      <c r="I15" s="17">
        <v>10</v>
      </c>
      <c r="J15" s="20">
        <v>2910</v>
      </c>
      <c r="K15" s="20"/>
      <c r="L15" s="20"/>
      <c r="M15" s="20"/>
      <c r="N15" s="20"/>
      <c r="O15" s="17">
        <v>2</v>
      </c>
      <c r="P15" s="21" t="s">
        <v>56</v>
      </c>
      <c r="Q15" s="17" t="s">
        <v>44</v>
      </c>
      <c r="R15" s="17" t="s">
        <v>46</v>
      </c>
      <c r="S15" s="17"/>
      <c r="T15" s="17"/>
      <c r="U15" s="17"/>
      <c r="V15" s="17"/>
      <c r="W15" s="17"/>
      <c r="X15" s="17"/>
      <c r="Y15" s="17" t="s">
        <v>34</v>
      </c>
    </row>
    <row r="16" spans="1:25" ht="23.1" customHeight="1" x14ac:dyDescent="0.5">
      <c r="A16" s="17">
        <v>3</v>
      </c>
      <c r="B16" s="17" t="s">
        <v>31</v>
      </c>
      <c r="C16" s="17">
        <v>15143</v>
      </c>
      <c r="D16" s="17">
        <v>3</v>
      </c>
      <c r="E16" s="17">
        <v>1210</v>
      </c>
      <c r="F16" s="17" t="s">
        <v>32</v>
      </c>
      <c r="G16" s="17">
        <v>5</v>
      </c>
      <c r="H16" s="17">
        <v>0</v>
      </c>
      <c r="I16" s="17">
        <v>16</v>
      </c>
      <c r="J16" s="20">
        <v>2016</v>
      </c>
      <c r="K16" s="17"/>
      <c r="L16" s="17"/>
      <c r="M16" s="17"/>
      <c r="N16" s="17"/>
      <c r="O16" s="17">
        <v>3</v>
      </c>
      <c r="P16" s="21" t="s">
        <v>57</v>
      </c>
      <c r="Q16" s="17" t="s">
        <v>44</v>
      </c>
      <c r="R16" s="17" t="s">
        <v>45</v>
      </c>
      <c r="S16" s="17"/>
      <c r="T16" s="17"/>
      <c r="U16" s="17"/>
      <c r="V16" s="17"/>
      <c r="W16" s="17"/>
      <c r="X16" s="17"/>
      <c r="Y16" s="17" t="s">
        <v>35</v>
      </c>
    </row>
    <row r="17" spans="1:25" ht="23.1" customHeight="1" x14ac:dyDescent="0.5">
      <c r="A17" s="17"/>
      <c r="B17" s="17" t="s">
        <v>31</v>
      </c>
      <c r="C17" s="17">
        <v>35351</v>
      </c>
      <c r="D17" s="17">
        <v>285</v>
      </c>
      <c r="E17" s="17">
        <v>2443</v>
      </c>
      <c r="F17" s="17" t="s">
        <v>32</v>
      </c>
      <c r="G17" s="17">
        <v>1</v>
      </c>
      <c r="H17" s="17">
        <v>2</v>
      </c>
      <c r="I17" s="17">
        <v>28</v>
      </c>
      <c r="J17" s="20">
        <v>628</v>
      </c>
      <c r="K17" s="17"/>
      <c r="L17" s="17"/>
      <c r="M17" s="17"/>
      <c r="N17" s="17"/>
      <c r="O17" s="17"/>
      <c r="P17" s="21"/>
      <c r="Q17" s="17"/>
      <c r="R17" s="17"/>
      <c r="S17" s="17"/>
      <c r="T17" s="17"/>
      <c r="U17" s="17"/>
      <c r="V17" s="17"/>
      <c r="W17" s="17"/>
      <c r="X17" s="17"/>
      <c r="Y17" s="17"/>
    </row>
    <row r="18" spans="1:25" ht="23.1" customHeight="1" x14ac:dyDescent="0.5">
      <c r="A18" s="17"/>
      <c r="B18" s="17" t="s">
        <v>31</v>
      </c>
      <c r="C18" s="17">
        <v>33828</v>
      </c>
      <c r="D18" s="17">
        <v>258</v>
      </c>
      <c r="E18" s="17">
        <v>2214</v>
      </c>
      <c r="F18" s="17" t="s">
        <v>32</v>
      </c>
      <c r="G18" s="17">
        <v>3</v>
      </c>
      <c r="H18" s="17">
        <v>2</v>
      </c>
      <c r="I18" s="17">
        <v>43</v>
      </c>
      <c r="J18" s="20">
        <v>1543</v>
      </c>
      <c r="K18" s="17"/>
      <c r="L18" s="17"/>
      <c r="M18" s="17"/>
      <c r="N18" s="17"/>
      <c r="O18" s="17"/>
      <c r="P18" s="21"/>
      <c r="Q18" s="17"/>
      <c r="R18" s="17"/>
      <c r="S18" s="17"/>
      <c r="T18" s="17"/>
      <c r="U18" s="17"/>
      <c r="V18" s="17"/>
      <c r="W18" s="17"/>
      <c r="X18" s="17"/>
      <c r="Y18" s="17"/>
    </row>
    <row r="19" spans="1:25" ht="23.1" customHeight="1" x14ac:dyDescent="0.5">
      <c r="A19" s="17"/>
      <c r="B19" s="17" t="s">
        <v>31</v>
      </c>
      <c r="C19" s="17">
        <v>45408</v>
      </c>
      <c r="D19" s="17">
        <v>400</v>
      </c>
      <c r="E19" s="17">
        <v>4557</v>
      </c>
      <c r="F19" s="17" t="s">
        <v>32</v>
      </c>
      <c r="G19" s="17">
        <v>2</v>
      </c>
      <c r="H19" s="17">
        <v>0</v>
      </c>
      <c r="I19" s="17">
        <v>0</v>
      </c>
      <c r="J19" s="20">
        <v>800</v>
      </c>
      <c r="K19" s="17"/>
      <c r="L19" s="17"/>
      <c r="M19" s="17"/>
      <c r="N19" s="17"/>
      <c r="O19" s="17"/>
      <c r="P19" s="21"/>
      <c r="Q19" s="17"/>
      <c r="R19" s="17"/>
      <c r="S19" s="17"/>
      <c r="T19" s="17"/>
      <c r="U19" s="17"/>
      <c r="V19" s="17"/>
      <c r="W19" s="17"/>
      <c r="X19" s="17"/>
      <c r="Y19" s="17"/>
    </row>
    <row r="20" spans="1:25" ht="23.1" customHeight="1" x14ac:dyDescent="0.5">
      <c r="A20" s="17">
        <v>4</v>
      </c>
      <c r="B20" s="17" t="s">
        <v>31</v>
      </c>
      <c r="C20" s="17">
        <v>17992</v>
      </c>
      <c r="D20" s="17">
        <v>42</v>
      </c>
      <c r="E20" s="17">
        <v>1479</v>
      </c>
      <c r="F20" s="17" t="s">
        <v>32</v>
      </c>
      <c r="G20" s="17">
        <v>6</v>
      </c>
      <c r="H20" s="17">
        <v>2</v>
      </c>
      <c r="I20" s="17">
        <v>66</v>
      </c>
      <c r="J20" s="20">
        <v>2666</v>
      </c>
      <c r="K20" s="17"/>
      <c r="L20" s="17"/>
      <c r="M20" s="17"/>
      <c r="N20" s="17"/>
      <c r="O20" s="17">
        <v>4</v>
      </c>
      <c r="P20" s="21" t="s">
        <v>58</v>
      </c>
      <c r="Q20" s="17" t="s">
        <v>44</v>
      </c>
      <c r="R20" s="17" t="s">
        <v>45</v>
      </c>
      <c r="S20" s="17"/>
      <c r="T20" s="17"/>
      <c r="U20" s="17"/>
      <c r="V20" s="17"/>
      <c r="W20" s="17"/>
      <c r="X20" s="17"/>
      <c r="Y20" s="17" t="s">
        <v>36</v>
      </c>
    </row>
    <row r="21" spans="1:25" ht="23.1" customHeight="1" x14ac:dyDescent="0.5">
      <c r="A21" s="17">
        <v>5</v>
      </c>
      <c r="B21" s="17" t="s">
        <v>31</v>
      </c>
      <c r="C21" s="17">
        <v>18129</v>
      </c>
      <c r="D21" s="17">
        <v>59</v>
      </c>
      <c r="E21" s="17">
        <v>1616</v>
      </c>
      <c r="F21" s="17" t="s">
        <v>60</v>
      </c>
      <c r="G21" s="17">
        <v>14</v>
      </c>
      <c r="H21" s="17">
        <v>3</v>
      </c>
      <c r="I21" s="17">
        <v>60</v>
      </c>
      <c r="J21" s="20">
        <v>5960</v>
      </c>
      <c r="K21" s="17"/>
      <c r="L21" s="17"/>
      <c r="M21" s="17"/>
      <c r="N21" s="17"/>
      <c r="O21" s="17">
        <v>5</v>
      </c>
      <c r="P21" s="21" t="s">
        <v>59</v>
      </c>
      <c r="Q21" s="17" t="s">
        <v>44</v>
      </c>
      <c r="R21" s="17" t="s">
        <v>45</v>
      </c>
      <c r="S21" s="17"/>
      <c r="T21" s="17"/>
      <c r="U21" s="17"/>
      <c r="V21" s="17"/>
      <c r="W21" s="17"/>
      <c r="X21" s="17"/>
      <c r="Y21" s="17"/>
    </row>
    <row r="22" spans="1:25" ht="23.1" customHeight="1" x14ac:dyDescent="0.5">
      <c r="A22" s="17"/>
      <c r="B22" s="17" t="s">
        <v>31</v>
      </c>
      <c r="C22" s="17">
        <v>25485</v>
      </c>
      <c r="D22" s="17">
        <v>60</v>
      </c>
      <c r="E22" s="17">
        <v>726</v>
      </c>
      <c r="F22" s="17" t="s">
        <v>32</v>
      </c>
      <c r="G22" s="17">
        <v>2</v>
      </c>
      <c r="H22" s="17">
        <v>2</v>
      </c>
      <c r="I22" s="17">
        <v>75</v>
      </c>
      <c r="J22" s="20">
        <v>1075</v>
      </c>
      <c r="K22" s="17"/>
      <c r="L22" s="17"/>
      <c r="M22" s="17"/>
      <c r="N22" s="17"/>
      <c r="O22" s="17"/>
      <c r="P22" s="21"/>
      <c r="Q22" s="17"/>
      <c r="R22" s="17"/>
      <c r="S22" s="17"/>
      <c r="T22" s="17"/>
      <c r="U22" s="17"/>
      <c r="V22" s="17"/>
      <c r="W22" s="17"/>
      <c r="X22" s="17"/>
      <c r="Y22" s="17"/>
    </row>
    <row r="23" spans="1:25" ht="23.1" customHeight="1" x14ac:dyDescent="0.5">
      <c r="A23" s="17"/>
      <c r="B23" s="17" t="s">
        <v>31</v>
      </c>
      <c r="C23" s="17">
        <v>35353</v>
      </c>
      <c r="D23" s="17">
        <v>287</v>
      </c>
      <c r="E23" s="17">
        <v>2445</v>
      </c>
      <c r="F23" s="17" t="s">
        <v>32</v>
      </c>
      <c r="G23" s="17">
        <v>1</v>
      </c>
      <c r="H23" s="17">
        <v>2</v>
      </c>
      <c r="I23" s="17">
        <v>78</v>
      </c>
      <c r="J23" s="20">
        <v>678</v>
      </c>
      <c r="K23" s="17"/>
      <c r="L23" s="17"/>
      <c r="M23" s="17"/>
      <c r="N23" s="17"/>
      <c r="O23" s="17"/>
      <c r="P23" s="21"/>
      <c r="Q23" s="17"/>
      <c r="R23" s="17"/>
      <c r="S23" s="17"/>
      <c r="T23" s="17"/>
      <c r="U23" s="17"/>
      <c r="V23" s="17"/>
      <c r="W23" s="17"/>
      <c r="X23" s="17"/>
      <c r="Y23" s="17" t="s">
        <v>37</v>
      </c>
    </row>
    <row r="24" spans="1:25" ht="23.1" customHeight="1" x14ac:dyDescent="0.5">
      <c r="A24" s="17">
        <v>6</v>
      </c>
      <c r="B24" s="17" t="s">
        <v>31</v>
      </c>
      <c r="C24" s="17">
        <v>18187</v>
      </c>
      <c r="D24" s="17">
        <v>117</v>
      </c>
      <c r="E24" s="17">
        <v>1674</v>
      </c>
      <c r="F24" s="17" t="s">
        <v>32</v>
      </c>
      <c r="G24" s="17">
        <v>13</v>
      </c>
      <c r="H24" s="17">
        <v>1</v>
      </c>
      <c r="I24" s="17">
        <v>60</v>
      </c>
      <c r="J24" s="20">
        <v>5360</v>
      </c>
      <c r="K24" s="17"/>
      <c r="L24" s="17"/>
      <c r="M24" s="17"/>
      <c r="N24" s="17"/>
      <c r="O24" s="17">
        <v>6</v>
      </c>
      <c r="P24" s="21" t="s">
        <v>61</v>
      </c>
      <c r="Q24" s="17" t="s">
        <v>44</v>
      </c>
      <c r="R24" s="17" t="s">
        <v>45</v>
      </c>
      <c r="S24" s="17"/>
      <c r="T24" s="17"/>
      <c r="U24" s="17"/>
      <c r="V24" s="17"/>
      <c r="W24" s="17"/>
      <c r="X24" s="17"/>
      <c r="Y24" s="17" t="s">
        <v>38</v>
      </c>
    </row>
    <row r="25" spans="1:25" ht="23.1" customHeight="1" x14ac:dyDescent="0.5">
      <c r="A25" s="17">
        <v>7</v>
      </c>
      <c r="B25" s="17" t="s">
        <v>31</v>
      </c>
      <c r="C25" s="17">
        <v>35577</v>
      </c>
      <c r="D25" s="17">
        <v>92</v>
      </c>
      <c r="E25" s="17">
        <v>2256</v>
      </c>
      <c r="F25" s="17" t="s">
        <v>32</v>
      </c>
      <c r="G25" s="17">
        <v>7</v>
      </c>
      <c r="H25" s="17">
        <v>0</v>
      </c>
      <c r="I25" s="17">
        <v>99</v>
      </c>
      <c r="J25" s="20">
        <v>2899</v>
      </c>
      <c r="K25" s="17"/>
      <c r="L25" s="17"/>
      <c r="M25" s="17"/>
      <c r="N25" s="17"/>
      <c r="O25" s="17">
        <v>7</v>
      </c>
      <c r="P25" s="21" t="s">
        <v>62</v>
      </c>
      <c r="Q25" s="17" t="s">
        <v>44</v>
      </c>
      <c r="R25" s="17" t="s">
        <v>45</v>
      </c>
      <c r="S25" s="17"/>
      <c r="T25" s="17"/>
      <c r="U25" s="17"/>
      <c r="V25" s="17"/>
      <c r="W25" s="17"/>
      <c r="X25" s="17"/>
      <c r="Y25" s="17"/>
    </row>
    <row r="26" spans="1:25" ht="23.1" customHeight="1" x14ac:dyDescent="0.5">
      <c r="A26" s="17"/>
      <c r="B26" s="17" t="s">
        <v>31</v>
      </c>
      <c r="C26" s="17">
        <v>35457</v>
      </c>
      <c r="D26" s="17">
        <v>89</v>
      </c>
      <c r="E26" s="17">
        <v>2257</v>
      </c>
      <c r="F26" s="17" t="s">
        <v>32</v>
      </c>
      <c r="G26" s="17">
        <v>6</v>
      </c>
      <c r="H26" s="17">
        <v>3</v>
      </c>
      <c r="I26" s="17">
        <v>44</v>
      </c>
      <c r="J26" s="20">
        <v>2744</v>
      </c>
      <c r="K26" s="17"/>
      <c r="L26" s="17"/>
      <c r="M26" s="17"/>
      <c r="N26" s="17"/>
      <c r="O26" s="17"/>
      <c r="P26" s="21"/>
      <c r="Q26" s="17"/>
      <c r="R26" s="17"/>
      <c r="S26" s="17"/>
      <c r="T26" s="17"/>
      <c r="U26" s="17"/>
      <c r="V26" s="17"/>
      <c r="W26" s="17"/>
      <c r="X26" s="17"/>
      <c r="Y26" s="17" t="s">
        <v>39</v>
      </c>
    </row>
    <row r="27" spans="1:25" ht="23.1" customHeight="1" x14ac:dyDescent="0.5">
      <c r="A27" s="17">
        <v>8</v>
      </c>
      <c r="B27" s="17" t="s">
        <v>31</v>
      </c>
      <c r="C27" s="17">
        <v>33830</v>
      </c>
      <c r="D27" s="17">
        <v>260</v>
      </c>
      <c r="E27" s="17">
        <v>2216</v>
      </c>
      <c r="F27" s="17" t="s">
        <v>32</v>
      </c>
      <c r="G27" s="17">
        <v>3</v>
      </c>
      <c r="H27" s="17">
        <v>2</v>
      </c>
      <c r="I27" s="17">
        <v>44</v>
      </c>
      <c r="J27" s="20">
        <v>1444</v>
      </c>
      <c r="K27" s="17"/>
      <c r="L27" s="17"/>
      <c r="M27" s="17"/>
      <c r="N27" s="17"/>
      <c r="O27" s="17">
        <v>8</v>
      </c>
      <c r="P27" s="21" t="s">
        <v>41</v>
      </c>
      <c r="Q27" s="17" t="s">
        <v>44</v>
      </c>
      <c r="R27" s="17" t="s">
        <v>46</v>
      </c>
      <c r="S27" s="17"/>
      <c r="T27" s="17"/>
      <c r="U27" s="17"/>
      <c r="V27" s="17"/>
      <c r="W27" s="17"/>
      <c r="X27" s="17"/>
      <c r="Y27" s="17"/>
    </row>
    <row r="28" spans="1:25" ht="23.1" customHeight="1" x14ac:dyDescent="0.5">
      <c r="A28" s="17"/>
      <c r="B28" s="17" t="s">
        <v>31</v>
      </c>
      <c r="C28" s="17">
        <v>37436</v>
      </c>
      <c r="D28" s="17">
        <v>321</v>
      </c>
      <c r="E28" s="17">
        <v>2809</v>
      </c>
      <c r="F28" s="17" t="s">
        <v>32</v>
      </c>
      <c r="G28" s="17">
        <v>0</v>
      </c>
      <c r="H28" s="17">
        <v>1</v>
      </c>
      <c r="I28" s="17">
        <v>26</v>
      </c>
      <c r="J28" s="20">
        <v>126</v>
      </c>
      <c r="K28" s="17"/>
      <c r="L28" s="17"/>
      <c r="M28" s="17"/>
      <c r="N28" s="17"/>
      <c r="O28" s="17"/>
      <c r="P28" s="21"/>
      <c r="Q28" s="17"/>
      <c r="R28" s="17"/>
      <c r="S28" s="17"/>
      <c r="T28" s="17"/>
      <c r="U28" s="17"/>
      <c r="V28" s="17"/>
      <c r="W28" s="17"/>
      <c r="X28" s="17"/>
      <c r="Y28" s="17" t="s">
        <v>40</v>
      </c>
    </row>
    <row r="29" spans="1:25" ht="23.1" customHeight="1" x14ac:dyDescent="0.5">
      <c r="A29" s="17">
        <v>9</v>
      </c>
      <c r="B29" s="17" t="s">
        <v>31</v>
      </c>
      <c r="C29" s="17">
        <v>29412</v>
      </c>
      <c r="D29" s="17">
        <v>185</v>
      </c>
      <c r="E29" s="17">
        <v>1079</v>
      </c>
      <c r="F29" s="17" t="s">
        <v>64</v>
      </c>
      <c r="G29" s="17">
        <v>3</v>
      </c>
      <c r="H29" s="17">
        <v>0</v>
      </c>
      <c r="I29" s="17">
        <v>22</v>
      </c>
      <c r="J29" s="20">
        <v>1222</v>
      </c>
      <c r="K29" s="17"/>
      <c r="L29" s="17"/>
      <c r="M29" s="17"/>
      <c r="N29" s="17"/>
      <c r="O29" s="17">
        <v>9</v>
      </c>
      <c r="P29" s="21" t="s">
        <v>63</v>
      </c>
      <c r="Q29" s="17"/>
      <c r="R29" s="17"/>
      <c r="S29" s="17"/>
      <c r="T29" s="17"/>
      <c r="U29" s="17"/>
      <c r="V29" s="17"/>
      <c r="W29" s="17"/>
      <c r="X29" s="17"/>
      <c r="Y29" s="17"/>
    </row>
    <row r="30" spans="1:25" ht="23.1" customHeight="1" x14ac:dyDescent="0.5">
      <c r="A30" s="17"/>
      <c r="B30" s="17" t="s">
        <v>31</v>
      </c>
      <c r="C30" s="17">
        <v>35930</v>
      </c>
      <c r="D30" s="17">
        <v>208</v>
      </c>
      <c r="E30" s="17">
        <v>2506</v>
      </c>
      <c r="F30" s="17" t="s">
        <v>32</v>
      </c>
      <c r="G30" s="17">
        <v>5</v>
      </c>
      <c r="H30" s="17">
        <v>0</v>
      </c>
      <c r="I30" s="17">
        <v>16</v>
      </c>
      <c r="J30" s="20">
        <v>2016</v>
      </c>
      <c r="K30" s="17"/>
      <c r="L30" s="17"/>
      <c r="M30" s="17"/>
      <c r="N30" s="17"/>
      <c r="O30" s="17"/>
      <c r="P30" s="21"/>
      <c r="Q30" s="17"/>
      <c r="R30" s="17"/>
      <c r="S30" s="17"/>
      <c r="T30" s="17"/>
      <c r="U30" s="17"/>
      <c r="V30" s="17"/>
      <c r="W30" s="17"/>
      <c r="X30" s="17"/>
      <c r="Y30" s="17" t="s">
        <v>42</v>
      </c>
    </row>
    <row r="31" spans="1:25" ht="23.1" customHeight="1" x14ac:dyDescent="0.5">
      <c r="A31" s="17">
        <v>10</v>
      </c>
      <c r="B31" s="17" t="s">
        <v>31</v>
      </c>
      <c r="C31" s="17">
        <v>26770</v>
      </c>
      <c r="D31" s="17">
        <v>213</v>
      </c>
      <c r="E31" s="17">
        <v>826</v>
      </c>
      <c r="F31" s="17" t="s">
        <v>32</v>
      </c>
      <c r="G31" s="17">
        <v>0</v>
      </c>
      <c r="H31" s="17">
        <v>2</v>
      </c>
      <c r="I31" s="17">
        <v>94</v>
      </c>
      <c r="J31" s="20">
        <v>294</v>
      </c>
      <c r="K31" s="17"/>
      <c r="L31" s="17"/>
      <c r="M31" s="17"/>
      <c r="N31" s="17"/>
      <c r="O31" s="17">
        <v>10</v>
      </c>
      <c r="P31" s="21" t="s">
        <v>65</v>
      </c>
      <c r="Q31" s="17" t="s">
        <v>44</v>
      </c>
      <c r="R31" s="17" t="s">
        <v>45</v>
      </c>
      <c r="S31" s="17"/>
      <c r="T31" s="17"/>
      <c r="U31" s="17"/>
      <c r="V31" s="17"/>
      <c r="W31" s="17"/>
      <c r="X31" s="17"/>
      <c r="Y31" s="17"/>
    </row>
    <row r="32" spans="1:25" ht="23.1" customHeight="1" x14ac:dyDescent="0.5">
      <c r="A32" s="17"/>
      <c r="B32" s="17" t="s">
        <v>31</v>
      </c>
      <c r="C32" s="17">
        <v>29413</v>
      </c>
      <c r="D32" s="17">
        <v>186</v>
      </c>
      <c r="E32" s="17">
        <v>1080</v>
      </c>
      <c r="F32" s="17" t="s">
        <v>32</v>
      </c>
      <c r="G32" s="17">
        <v>3</v>
      </c>
      <c r="H32" s="17">
        <v>0</v>
      </c>
      <c r="I32" s="17">
        <v>81</v>
      </c>
      <c r="J32" s="20">
        <v>1281</v>
      </c>
      <c r="K32" s="17"/>
      <c r="L32" s="17"/>
      <c r="M32" s="17"/>
      <c r="N32" s="17"/>
      <c r="O32" s="17"/>
      <c r="P32" s="21"/>
      <c r="Q32" s="17"/>
      <c r="R32" s="17"/>
      <c r="S32" s="17"/>
      <c r="T32" s="17"/>
      <c r="U32" s="17"/>
      <c r="V32" s="17"/>
      <c r="W32" s="17"/>
      <c r="X32" s="17"/>
      <c r="Y32" s="17"/>
    </row>
    <row r="33" spans="1:25" ht="23.1" customHeight="1" x14ac:dyDescent="0.5">
      <c r="A33" s="17"/>
      <c r="B33" s="17" t="s">
        <v>31</v>
      </c>
      <c r="C33" s="17">
        <v>35931</v>
      </c>
      <c r="D33" s="17">
        <v>209</v>
      </c>
      <c r="E33" s="17">
        <v>2507</v>
      </c>
      <c r="F33" s="17" t="s">
        <v>32</v>
      </c>
      <c r="G33" s="17">
        <v>5</v>
      </c>
      <c r="H33" s="17">
        <v>0</v>
      </c>
      <c r="I33" s="17">
        <v>16</v>
      </c>
      <c r="J33" s="20">
        <v>2016</v>
      </c>
      <c r="K33" s="17"/>
      <c r="L33" s="17"/>
      <c r="M33" s="17"/>
      <c r="N33" s="17"/>
      <c r="O33" s="17"/>
      <c r="P33" s="21"/>
      <c r="Q33" s="17"/>
      <c r="R33" s="17"/>
      <c r="S33" s="17"/>
      <c r="T33" s="17"/>
      <c r="U33" s="17"/>
      <c r="V33" s="17"/>
      <c r="W33" s="17"/>
      <c r="X33" s="17"/>
      <c r="Y33" s="17" t="s">
        <v>43</v>
      </c>
    </row>
    <row r="34" spans="1:25" ht="23.1" customHeight="1" x14ac:dyDescent="0.5">
      <c r="A34" s="17">
        <v>11</v>
      </c>
      <c r="B34" s="17" t="s">
        <v>31</v>
      </c>
      <c r="C34" s="17">
        <v>37559</v>
      </c>
      <c r="D34" s="17">
        <v>227</v>
      </c>
      <c r="E34" s="17">
        <v>2820</v>
      </c>
      <c r="F34" s="17" t="s">
        <v>32</v>
      </c>
      <c r="G34" s="17">
        <v>7</v>
      </c>
      <c r="H34" s="17">
        <v>1</v>
      </c>
      <c r="I34" s="17">
        <v>59</v>
      </c>
      <c r="J34" s="20">
        <v>2959</v>
      </c>
      <c r="K34" s="17"/>
      <c r="L34" s="17"/>
      <c r="M34" s="17"/>
      <c r="N34" s="17"/>
      <c r="O34" s="17">
        <v>11</v>
      </c>
      <c r="P34" s="21" t="s">
        <v>66</v>
      </c>
      <c r="Q34" s="17" t="s">
        <v>44</v>
      </c>
      <c r="R34" s="17" t="s">
        <v>45</v>
      </c>
      <c r="S34" s="17"/>
      <c r="T34" s="17"/>
      <c r="U34" s="17"/>
      <c r="V34" s="17"/>
      <c r="W34" s="17"/>
      <c r="X34" s="17"/>
      <c r="Y34" s="17" t="s">
        <v>47</v>
      </c>
    </row>
    <row r="35" spans="1:25" ht="23.1" customHeight="1" x14ac:dyDescent="0.5">
      <c r="A35" s="17">
        <v>12</v>
      </c>
      <c r="B35" s="17" t="s">
        <v>31</v>
      </c>
      <c r="C35" s="17">
        <v>37563</v>
      </c>
      <c r="D35" s="17">
        <v>231</v>
      </c>
      <c r="E35" s="17">
        <v>2824</v>
      </c>
      <c r="F35" s="17" t="s">
        <v>48</v>
      </c>
      <c r="G35" s="17">
        <v>3</v>
      </c>
      <c r="H35" s="17">
        <v>0</v>
      </c>
      <c r="I35" s="17">
        <v>0</v>
      </c>
      <c r="J35" s="20">
        <v>1200</v>
      </c>
      <c r="K35" s="17"/>
      <c r="L35" s="17"/>
      <c r="M35" s="17"/>
      <c r="N35" s="17"/>
      <c r="O35" s="17">
        <v>12</v>
      </c>
      <c r="P35" s="21" t="s">
        <v>67</v>
      </c>
      <c r="Q35" s="17"/>
      <c r="R35" s="17"/>
      <c r="S35" s="17"/>
      <c r="T35" s="17"/>
      <c r="U35" s="17"/>
      <c r="V35" s="17"/>
      <c r="W35" s="17"/>
      <c r="X35" s="17"/>
      <c r="Y35" s="17" t="s">
        <v>49</v>
      </c>
    </row>
    <row r="36" spans="1:25" ht="23.1" customHeight="1" x14ac:dyDescent="0.5">
      <c r="A36" s="17">
        <v>13</v>
      </c>
      <c r="B36" s="17" t="s">
        <v>31</v>
      </c>
      <c r="C36" s="17">
        <v>33829</v>
      </c>
      <c r="D36" s="17">
        <v>259</v>
      </c>
      <c r="E36" s="17">
        <v>2215</v>
      </c>
      <c r="F36" s="17" t="s">
        <v>32</v>
      </c>
      <c r="G36" s="17">
        <v>3</v>
      </c>
      <c r="H36" s="17">
        <v>2</v>
      </c>
      <c r="I36" s="17">
        <v>44</v>
      </c>
      <c r="J36" s="20">
        <v>1444</v>
      </c>
      <c r="K36" s="17"/>
      <c r="L36" s="17"/>
      <c r="M36" s="17"/>
      <c r="N36" s="17"/>
      <c r="O36" s="17">
        <v>13</v>
      </c>
      <c r="P36" s="21" t="s">
        <v>66</v>
      </c>
      <c r="Q36" s="17" t="s">
        <v>44</v>
      </c>
      <c r="R36" s="17" t="s">
        <v>45</v>
      </c>
      <c r="S36" s="17"/>
      <c r="T36" s="17"/>
      <c r="U36" s="17"/>
      <c r="V36" s="17"/>
      <c r="W36" s="17"/>
      <c r="X36" s="17"/>
      <c r="Y36" s="17"/>
    </row>
    <row r="37" spans="1:25" ht="23.1" customHeight="1" x14ac:dyDescent="0.5">
      <c r="A37" s="17"/>
      <c r="B37" s="17" t="s">
        <v>31</v>
      </c>
      <c r="C37" s="17">
        <v>35933</v>
      </c>
      <c r="D37" s="17">
        <v>211</v>
      </c>
      <c r="E37" s="17">
        <v>2509</v>
      </c>
      <c r="F37" s="17" t="s">
        <v>32</v>
      </c>
      <c r="G37" s="17">
        <v>5</v>
      </c>
      <c r="H37" s="17">
        <v>0</v>
      </c>
      <c r="I37" s="17">
        <v>16</v>
      </c>
      <c r="J37" s="20">
        <v>2016</v>
      </c>
      <c r="K37" s="17"/>
      <c r="L37" s="17"/>
      <c r="M37" s="17"/>
      <c r="N37" s="17"/>
      <c r="O37" s="17"/>
      <c r="P37" s="21"/>
      <c r="Q37" s="17"/>
      <c r="R37" s="17"/>
      <c r="S37" s="17"/>
      <c r="T37" s="17"/>
      <c r="U37" s="17"/>
      <c r="V37" s="17"/>
      <c r="W37" s="17"/>
      <c r="X37" s="17"/>
      <c r="Y37" s="17" t="s">
        <v>50</v>
      </c>
    </row>
    <row r="38" spans="1:25" ht="23.1" customHeight="1" x14ac:dyDescent="0.5">
      <c r="A38" s="17">
        <v>14</v>
      </c>
      <c r="B38" s="17" t="s">
        <v>31</v>
      </c>
      <c r="C38" s="17">
        <v>37560</v>
      </c>
      <c r="D38" s="17">
        <v>228</v>
      </c>
      <c r="E38" s="17">
        <v>2821</v>
      </c>
      <c r="F38" s="17" t="s">
        <v>51</v>
      </c>
      <c r="G38" s="17">
        <v>7</v>
      </c>
      <c r="H38" s="17">
        <v>1</v>
      </c>
      <c r="I38" s="17">
        <v>54</v>
      </c>
      <c r="J38" s="20">
        <v>2954</v>
      </c>
      <c r="K38" s="17"/>
      <c r="L38" s="17"/>
      <c r="M38" s="17"/>
      <c r="N38" s="17"/>
      <c r="O38" s="17">
        <v>14</v>
      </c>
      <c r="P38" s="21" t="s">
        <v>67</v>
      </c>
      <c r="Q38" s="17"/>
      <c r="R38" s="17"/>
      <c r="S38" s="17"/>
      <c r="T38" s="17"/>
      <c r="U38" s="17"/>
      <c r="V38" s="17"/>
      <c r="W38" s="17"/>
      <c r="X38" s="17"/>
      <c r="Y38" s="17" t="s">
        <v>52</v>
      </c>
    </row>
    <row r="39" spans="1:25" ht="23.1" customHeight="1" x14ac:dyDescent="0.5">
      <c r="A39" s="17">
        <v>15</v>
      </c>
      <c r="B39" s="17" t="s">
        <v>31</v>
      </c>
      <c r="C39" s="17">
        <v>25482</v>
      </c>
      <c r="D39" s="17">
        <v>57</v>
      </c>
      <c r="E39" s="17">
        <v>723</v>
      </c>
      <c r="F39" s="17" t="s">
        <v>32</v>
      </c>
      <c r="G39" s="17">
        <v>2</v>
      </c>
      <c r="H39" s="17">
        <v>2</v>
      </c>
      <c r="I39" s="17">
        <v>47</v>
      </c>
      <c r="J39" s="20">
        <v>1047</v>
      </c>
      <c r="K39" s="17"/>
      <c r="L39" s="17"/>
      <c r="M39" s="17"/>
      <c r="N39" s="17"/>
      <c r="O39" s="17">
        <v>15</v>
      </c>
      <c r="P39" s="21" t="s">
        <v>68</v>
      </c>
      <c r="Q39" s="17" t="s">
        <v>44</v>
      </c>
      <c r="R39" s="17" t="s">
        <v>45</v>
      </c>
      <c r="S39" s="17"/>
      <c r="T39" s="17"/>
      <c r="U39" s="17"/>
      <c r="V39" s="17"/>
      <c r="W39" s="17"/>
      <c r="X39" s="17"/>
      <c r="Y39" s="17"/>
    </row>
    <row r="40" spans="1:25" ht="23.1" customHeight="1" x14ac:dyDescent="0.5">
      <c r="A40" s="17"/>
      <c r="B40" s="17" t="s">
        <v>31</v>
      </c>
      <c r="C40" s="17">
        <v>35352</v>
      </c>
      <c r="D40" s="17">
        <v>286</v>
      </c>
      <c r="E40" s="17">
        <v>2444</v>
      </c>
      <c r="F40" s="17" t="s">
        <v>32</v>
      </c>
      <c r="G40" s="17">
        <v>1</v>
      </c>
      <c r="H40" s="17">
        <v>2</v>
      </c>
      <c r="I40" s="17">
        <v>41</v>
      </c>
      <c r="J40" s="20">
        <v>641</v>
      </c>
      <c r="K40" s="17"/>
      <c r="L40" s="17"/>
      <c r="M40" s="17"/>
      <c r="N40" s="17"/>
      <c r="O40" s="17"/>
      <c r="P40" s="21"/>
      <c r="Q40" s="17"/>
      <c r="R40" s="17"/>
      <c r="S40" s="17"/>
      <c r="T40" s="17"/>
      <c r="U40" s="17"/>
      <c r="V40" s="17"/>
      <c r="W40" s="17"/>
      <c r="X40" s="17"/>
      <c r="Y40" s="17"/>
    </row>
    <row r="41" spans="1:25" ht="23.1" customHeight="1" x14ac:dyDescent="0.5">
      <c r="A41" s="17"/>
      <c r="B41" s="17" t="s">
        <v>31</v>
      </c>
      <c r="C41" s="17">
        <v>18130</v>
      </c>
      <c r="D41" s="17">
        <v>56</v>
      </c>
      <c r="E41" s="17">
        <v>1617</v>
      </c>
      <c r="F41" s="17" t="s">
        <v>32</v>
      </c>
      <c r="G41" s="17">
        <v>14</v>
      </c>
      <c r="H41" s="17">
        <v>0</v>
      </c>
      <c r="I41" s="17">
        <v>90</v>
      </c>
      <c r="J41" s="20">
        <v>5690</v>
      </c>
      <c r="K41" s="17"/>
      <c r="L41" s="17"/>
      <c r="M41" s="17"/>
      <c r="N41" s="17"/>
      <c r="O41" s="17"/>
      <c r="P41" s="21"/>
      <c r="Q41" s="17"/>
      <c r="R41" s="17"/>
      <c r="S41" s="17"/>
      <c r="T41" s="17"/>
      <c r="U41" s="17"/>
      <c r="V41" s="17"/>
      <c r="W41" s="17"/>
      <c r="X41" s="17"/>
      <c r="Y41" s="17" t="s">
        <v>53</v>
      </c>
    </row>
    <row r="42" spans="1:25" ht="23.1" customHeight="1" x14ac:dyDescent="0.5">
      <c r="A42" s="17">
        <v>16</v>
      </c>
      <c r="B42" s="17" t="s">
        <v>31</v>
      </c>
      <c r="C42" s="17">
        <v>18005</v>
      </c>
      <c r="D42" s="17">
        <v>44</v>
      </c>
      <c r="E42" s="17">
        <v>1492</v>
      </c>
      <c r="F42" s="17" t="s">
        <v>32</v>
      </c>
      <c r="G42" s="17">
        <v>7</v>
      </c>
      <c r="H42" s="17">
        <v>2</v>
      </c>
      <c r="I42" s="17">
        <v>73</v>
      </c>
      <c r="J42" s="20">
        <v>3073</v>
      </c>
      <c r="K42" s="17"/>
      <c r="L42" s="17"/>
      <c r="M42" s="17"/>
      <c r="N42" s="17"/>
      <c r="O42" s="17">
        <v>16</v>
      </c>
      <c r="P42" s="21" t="s">
        <v>69</v>
      </c>
      <c r="Q42" s="17" t="s">
        <v>44</v>
      </c>
      <c r="R42" s="17" t="s">
        <v>45</v>
      </c>
      <c r="S42" s="17"/>
      <c r="T42" s="17"/>
      <c r="U42" s="17"/>
      <c r="V42" s="17"/>
      <c r="W42" s="17"/>
      <c r="X42" s="17"/>
      <c r="Y42" s="17" t="s">
        <v>54</v>
      </c>
    </row>
    <row r="43" spans="1:25" ht="23.1" customHeight="1" x14ac:dyDescent="0.5">
      <c r="A43" s="17">
        <v>17</v>
      </c>
      <c r="B43" s="17" t="s">
        <v>31</v>
      </c>
      <c r="C43" s="17">
        <v>18316</v>
      </c>
      <c r="D43" s="17">
        <v>45</v>
      </c>
      <c r="E43" s="17">
        <v>2599</v>
      </c>
      <c r="F43" s="17" t="s">
        <v>32</v>
      </c>
      <c r="G43" s="17">
        <v>6</v>
      </c>
      <c r="H43" s="17">
        <v>0</v>
      </c>
      <c r="I43" s="17">
        <v>5</v>
      </c>
      <c r="J43" s="20">
        <v>2405</v>
      </c>
      <c r="K43" s="17"/>
      <c r="L43" s="17"/>
      <c r="M43" s="17"/>
      <c r="N43" s="17"/>
      <c r="O43" s="17">
        <v>17</v>
      </c>
      <c r="P43" s="21" t="s">
        <v>70</v>
      </c>
      <c r="Q43" s="17" t="s">
        <v>44</v>
      </c>
      <c r="R43" s="17" t="s">
        <v>46</v>
      </c>
      <c r="S43" s="17"/>
      <c r="T43" s="17"/>
      <c r="U43" s="17"/>
      <c r="V43" s="17"/>
      <c r="W43" s="17"/>
      <c r="X43" s="17"/>
      <c r="Y43" s="17" t="s">
        <v>55</v>
      </c>
    </row>
    <row r="44" spans="1:25" ht="23.1" customHeight="1" x14ac:dyDescent="0.5">
      <c r="A44" s="17">
        <v>18</v>
      </c>
      <c r="B44" s="17" t="s">
        <v>31</v>
      </c>
      <c r="C44" s="17">
        <v>34526</v>
      </c>
      <c r="D44" s="17">
        <v>274</v>
      </c>
      <c r="E44" s="17">
        <v>2269</v>
      </c>
      <c r="F44" s="17" t="s">
        <v>32</v>
      </c>
      <c r="G44" s="17">
        <v>5</v>
      </c>
      <c r="H44" s="17">
        <v>2</v>
      </c>
      <c r="I44" s="17">
        <v>4</v>
      </c>
      <c r="J44" s="20">
        <v>2204</v>
      </c>
      <c r="K44" s="17"/>
      <c r="L44" s="17"/>
      <c r="M44" s="17"/>
      <c r="N44" s="17"/>
      <c r="O44" s="17">
        <v>18</v>
      </c>
      <c r="P44" s="21" t="s">
        <v>71</v>
      </c>
      <c r="Q44" s="17" t="s">
        <v>44</v>
      </c>
      <c r="R44" s="17" t="s">
        <v>45</v>
      </c>
      <c r="S44" s="17"/>
      <c r="T44" s="17"/>
      <c r="U44" s="17"/>
      <c r="V44" s="17"/>
      <c r="W44" s="17"/>
      <c r="X44" s="17"/>
      <c r="Y44" s="17"/>
    </row>
    <row r="45" spans="1:25" ht="23.1" customHeight="1" x14ac:dyDescent="0.5">
      <c r="A45" s="17"/>
      <c r="B45" s="17" t="s">
        <v>31</v>
      </c>
      <c r="C45" s="17">
        <v>34522</v>
      </c>
      <c r="D45" s="17">
        <v>265</v>
      </c>
      <c r="E45" s="17">
        <v>2260</v>
      </c>
      <c r="F45" s="17" t="s">
        <v>32</v>
      </c>
      <c r="G45" s="17">
        <v>6</v>
      </c>
      <c r="H45" s="17">
        <v>1</v>
      </c>
      <c r="I45" s="17">
        <v>81</v>
      </c>
      <c r="J45" s="20">
        <v>2581</v>
      </c>
      <c r="K45" s="17"/>
      <c r="L45" s="17"/>
      <c r="M45" s="17"/>
      <c r="N45" s="17"/>
      <c r="O45" s="17"/>
      <c r="P45" s="21"/>
      <c r="Q45" s="17"/>
      <c r="R45" s="17"/>
      <c r="S45" s="17"/>
      <c r="T45" s="17"/>
      <c r="U45" s="17"/>
      <c r="V45" s="17"/>
      <c r="W45" s="17"/>
      <c r="X45" s="17"/>
      <c r="Y45" s="17"/>
    </row>
    <row r="46" spans="1:25" ht="23.1" customHeight="1" x14ac:dyDescent="0.5">
      <c r="A46" s="17"/>
      <c r="B46" s="17" t="s">
        <v>31</v>
      </c>
      <c r="C46" s="17">
        <v>38815</v>
      </c>
      <c r="D46" s="17">
        <v>310</v>
      </c>
      <c r="E46" s="17">
        <v>2759</v>
      </c>
      <c r="F46" s="17" t="s">
        <v>32</v>
      </c>
      <c r="G46" s="17">
        <v>1</v>
      </c>
      <c r="H46" s="17">
        <v>2</v>
      </c>
      <c r="I46" s="17">
        <v>2</v>
      </c>
      <c r="J46" s="20">
        <v>602</v>
      </c>
      <c r="K46" s="17"/>
      <c r="L46" s="17"/>
      <c r="M46" s="17"/>
      <c r="N46" s="17"/>
      <c r="O46" s="17"/>
      <c r="P46" s="21"/>
      <c r="Q46" s="17"/>
      <c r="R46" s="17"/>
      <c r="S46" s="17"/>
      <c r="T46" s="17"/>
      <c r="U46" s="17"/>
      <c r="V46" s="17"/>
      <c r="W46" s="17"/>
      <c r="X46" s="17"/>
      <c r="Y46" s="17"/>
    </row>
    <row r="47" spans="1:25" ht="23.1" customHeight="1" x14ac:dyDescent="0.5">
      <c r="A47" s="17"/>
      <c r="B47" s="17" t="s">
        <v>31</v>
      </c>
      <c r="C47" s="17">
        <v>38816</v>
      </c>
      <c r="D47" s="17">
        <v>311</v>
      </c>
      <c r="E47" s="17">
        <v>2760</v>
      </c>
      <c r="F47" s="17" t="s">
        <v>32</v>
      </c>
      <c r="G47" s="17">
        <v>1</v>
      </c>
      <c r="H47" s="17">
        <v>2</v>
      </c>
      <c r="I47" s="17">
        <v>0</v>
      </c>
      <c r="J47" s="20">
        <v>600</v>
      </c>
      <c r="K47" s="17"/>
      <c r="L47" s="17"/>
      <c r="M47" s="17"/>
      <c r="N47" s="17"/>
      <c r="O47" s="17"/>
      <c r="P47" s="21"/>
      <c r="Q47" s="17"/>
      <c r="R47" s="17"/>
      <c r="S47" s="17"/>
      <c r="T47" s="17"/>
      <c r="U47" s="17"/>
      <c r="V47" s="17"/>
      <c r="W47" s="17"/>
      <c r="X47" s="17"/>
      <c r="Y47" s="17"/>
    </row>
    <row r="48" spans="1:25" ht="23.1" customHeight="1" x14ac:dyDescent="0.5">
      <c r="A48" s="17"/>
      <c r="B48" s="17" t="s">
        <v>31</v>
      </c>
      <c r="C48" s="17">
        <v>38817</v>
      </c>
      <c r="D48" s="17">
        <v>312</v>
      </c>
      <c r="E48" s="17">
        <v>2761</v>
      </c>
      <c r="F48" s="17" t="s">
        <v>32</v>
      </c>
      <c r="G48" s="17">
        <v>1</v>
      </c>
      <c r="H48" s="17">
        <v>2</v>
      </c>
      <c r="I48" s="17">
        <v>0</v>
      </c>
      <c r="J48" s="20">
        <v>600</v>
      </c>
      <c r="K48" s="17"/>
      <c r="L48" s="17"/>
      <c r="M48" s="17"/>
      <c r="N48" s="17"/>
      <c r="O48" s="17"/>
      <c r="P48" s="21"/>
      <c r="Q48" s="17"/>
      <c r="R48" s="17"/>
      <c r="S48" s="17"/>
      <c r="T48" s="17"/>
      <c r="U48" s="17"/>
      <c r="V48" s="17"/>
      <c r="W48" s="17"/>
      <c r="X48" s="17"/>
      <c r="Y48" s="17"/>
    </row>
    <row r="49" spans="1:25" ht="23.1" customHeight="1" x14ac:dyDescent="0.5">
      <c r="A49" s="17"/>
      <c r="B49" s="17" t="s">
        <v>31</v>
      </c>
      <c r="C49" s="17">
        <v>38810</v>
      </c>
      <c r="D49" s="17">
        <v>305</v>
      </c>
      <c r="E49" s="17">
        <v>2754</v>
      </c>
      <c r="F49" s="17" t="s">
        <v>32</v>
      </c>
      <c r="G49" s="17">
        <v>1</v>
      </c>
      <c r="H49" s="17">
        <v>2</v>
      </c>
      <c r="I49" s="17">
        <v>75</v>
      </c>
      <c r="J49" s="20">
        <v>675</v>
      </c>
      <c r="K49" s="17"/>
      <c r="L49" s="17"/>
      <c r="M49" s="17"/>
      <c r="N49" s="17"/>
      <c r="O49" s="17"/>
      <c r="P49" s="21"/>
      <c r="Q49" s="17"/>
      <c r="R49" s="17"/>
      <c r="S49" s="17"/>
      <c r="T49" s="17"/>
      <c r="U49" s="17"/>
      <c r="V49" s="17"/>
      <c r="W49" s="17"/>
      <c r="X49" s="17"/>
      <c r="Y49" s="17"/>
    </row>
    <row r="50" spans="1:25" ht="23.1" customHeight="1" x14ac:dyDescent="0.5">
      <c r="A50" s="17"/>
      <c r="B50" s="17" t="s">
        <v>31</v>
      </c>
      <c r="C50" s="17">
        <v>38813</v>
      </c>
      <c r="D50" s="17">
        <v>308</v>
      </c>
      <c r="E50" s="17">
        <v>2757</v>
      </c>
      <c r="F50" s="17" t="s">
        <v>32</v>
      </c>
      <c r="G50" s="17">
        <v>0</v>
      </c>
      <c r="H50" s="17">
        <v>0</v>
      </c>
      <c r="I50" s="17">
        <v>98</v>
      </c>
      <c r="J50" s="20">
        <v>98</v>
      </c>
      <c r="K50" s="17"/>
      <c r="L50" s="17"/>
      <c r="M50" s="17"/>
      <c r="N50" s="17"/>
      <c r="O50" s="17"/>
      <c r="P50" s="21"/>
      <c r="Q50" s="17"/>
      <c r="R50" s="17"/>
      <c r="S50" s="17"/>
      <c r="T50" s="17"/>
      <c r="U50" s="17"/>
      <c r="V50" s="17"/>
      <c r="W50" s="17"/>
      <c r="X50" s="17"/>
      <c r="Y50" s="17" t="s">
        <v>72</v>
      </c>
    </row>
    <row r="51" spans="1:25" ht="23.1" customHeight="1" x14ac:dyDescent="0.5">
      <c r="A51" s="17">
        <v>19</v>
      </c>
      <c r="B51" s="17" t="s">
        <v>31</v>
      </c>
      <c r="C51" s="17">
        <v>15143</v>
      </c>
      <c r="D51" s="17">
        <v>3</v>
      </c>
      <c r="E51" s="17">
        <v>1210</v>
      </c>
      <c r="F51" s="17" t="s">
        <v>32</v>
      </c>
      <c r="G51" s="17">
        <v>5</v>
      </c>
      <c r="H51" s="17">
        <v>0</v>
      </c>
      <c r="I51" s="17">
        <v>16</v>
      </c>
      <c r="J51" s="20">
        <v>2016</v>
      </c>
      <c r="K51" s="17"/>
      <c r="L51" s="17"/>
      <c r="M51" s="17"/>
      <c r="N51" s="17"/>
      <c r="O51" s="17">
        <v>19</v>
      </c>
      <c r="P51" s="21" t="s">
        <v>57</v>
      </c>
      <c r="Q51" s="17" t="s">
        <v>44</v>
      </c>
      <c r="R51" s="17" t="s">
        <v>45</v>
      </c>
      <c r="S51" s="17"/>
      <c r="T51" s="17"/>
      <c r="U51" s="17"/>
      <c r="V51" s="17"/>
      <c r="W51" s="17"/>
      <c r="X51" s="17"/>
      <c r="Y51" s="17"/>
    </row>
    <row r="52" spans="1:25" ht="23.1" customHeight="1" x14ac:dyDescent="0.5">
      <c r="A52" s="17"/>
      <c r="B52" s="17" t="s">
        <v>31</v>
      </c>
      <c r="C52" s="17">
        <v>33828</v>
      </c>
      <c r="D52" s="17">
        <v>258</v>
      </c>
      <c r="E52" s="17">
        <v>2214</v>
      </c>
      <c r="F52" s="17" t="s">
        <v>32</v>
      </c>
      <c r="G52" s="17">
        <v>3</v>
      </c>
      <c r="H52" s="17">
        <v>2</v>
      </c>
      <c r="I52" s="17">
        <v>43</v>
      </c>
      <c r="J52" s="20">
        <v>1443</v>
      </c>
      <c r="K52" s="17"/>
      <c r="L52" s="17"/>
      <c r="M52" s="17"/>
      <c r="N52" s="17"/>
      <c r="O52" s="17"/>
      <c r="P52" s="21"/>
      <c r="Q52" s="17"/>
      <c r="R52" s="17"/>
      <c r="S52" s="17"/>
      <c r="T52" s="17"/>
      <c r="U52" s="17"/>
      <c r="V52" s="17"/>
      <c r="W52" s="17"/>
      <c r="X52" s="17"/>
      <c r="Y52" s="17"/>
    </row>
    <row r="53" spans="1:25" ht="23.1" customHeight="1" x14ac:dyDescent="0.5">
      <c r="A53" s="17"/>
      <c r="B53" s="17" t="s">
        <v>31</v>
      </c>
      <c r="C53" s="17">
        <v>40332</v>
      </c>
      <c r="D53" s="17">
        <v>286</v>
      </c>
      <c r="E53" s="17">
        <v>5569</v>
      </c>
      <c r="F53" s="17" t="s">
        <v>32</v>
      </c>
      <c r="G53" s="17">
        <v>3</v>
      </c>
      <c r="H53" s="17">
        <v>1</v>
      </c>
      <c r="I53" s="17">
        <v>14</v>
      </c>
      <c r="J53" s="20">
        <v>1314</v>
      </c>
      <c r="K53" s="17"/>
      <c r="L53" s="17"/>
      <c r="M53" s="17"/>
      <c r="N53" s="17"/>
      <c r="O53" s="17"/>
      <c r="P53" s="21"/>
      <c r="Q53" s="17"/>
      <c r="R53" s="17"/>
      <c r="S53" s="17"/>
      <c r="T53" s="17"/>
      <c r="U53" s="17"/>
      <c r="V53" s="17"/>
      <c r="W53" s="17"/>
      <c r="X53" s="17"/>
      <c r="Y53" s="17"/>
    </row>
    <row r="54" spans="1:25" ht="23.1" customHeight="1" x14ac:dyDescent="0.5">
      <c r="A54" s="17"/>
      <c r="B54" s="17" t="s">
        <v>31</v>
      </c>
      <c r="C54" s="17">
        <v>45408</v>
      </c>
      <c r="D54" s="17">
        <v>400</v>
      </c>
      <c r="E54" s="17">
        <v>4557</v>
      </c>
      <c r="F54" s="17" t="s">
        <v>32</v>
      </c>
      <c r="G54" s="17">
        <v>2</v>
      </c>
      <c r="H54" s="17">
        <v>0</v>
      </c>
      <c r="I54" s="17">
        <v>0</v>
      </c>
      <c r="J54" s="20">
        <v>800</v>
      </c>
      <c r="K54" s="17"/>
      <c r="L54" s="17"/>
      <c r="M54" s="17"/>
      <c r="N54" s="17"/>
      <c r="O54" s="17"/>
      <c r="P54" s="21"/>
      <c r="Q54" s="17"/>
      <c r="R54" s="17"/>
      <c r="S54" s="17"/>
      <c r="T54" s="17"/>
      <c r="U54" s="17"/>
      <c r="V54" s="17"/>
      <c r="W54" s="17"/>
      <c r="X54" s="17"/>
      <c r="Y54" s="17" t="s">
        <v>73</v>
      </c>
    </row>
    <row r="55" spans="1:25" ht="23.1" customHeight="1" x14ac:dyDescent="0.5">
      <c r="A55" s="17">
        <v>20</v>
      </c>
      <c r="B55" s="17" t="s">
        <v>31</v>
      </c>
      <c r="C55" s="17">
        <v>35195</v>
      </c>
      <c r="D55" s="17">
        <v>91</v>
      </c>
      <c r="E55" s="17">
        <v>2259</v>
      </c>
      <c r="F55" s="17" t="s">
        <v>32</v>
      </c>
      <c r="G55" s="17">
        <v>7</v>
      </c>
      <c r="H55" s="17">
        <v>1</v>
      </c>
      <c r="I55" s="17">
        <v>80</v>
      </c>
      <c r="J55" s="20">
        <v>2980</v>
      </c>
      <c r="K55" s="17"/>
      <c r="L55" s="17"/>
      <c r="M55" s="17"/>
      <c r="N55" s="17"/>
      <c r="O55" s="17">
        <v>20</v>
      </c>
      <c r="P55" s="21" t="s">
        <v>74</v>
      </c>
      <c r="Q55" s="17" t="s">
        <v>44</v>
      </c>
      <c r="R55" s="17" t="s">
        <v>45</v>
      </c>
      <c r="S55" s="17"/>
      <c r="T55" s="17"/>
      <c r="U55" s="17"/>
      <c r="V55" s="17"/>
      <c r="W55" s="17"/>
      <c r="X55" s="17"/>
      <c r="Y55" s="17"/>
    </row>
    <row r="56" spans="1:25" ht="23.1" customHeight="1" x14ac:dyDescent="0.5">
      <c r="A56" s="17"/>
      <c r="B56" s="17" t="s">
        <v>31</v>
      </c>
      <c r="C56" s="17">
        <v>35194</v>
      </c>
      <c r="D56" s="17">
        <v>90</v>
      </c>
      <c r="E56" s="17">
        <v>2258</v>
      </c>
      <c r="F56" s="17" t="s">
        <v>32</v>
      </c>
      <c r="G56" s="17">
        <v>6</v>
      </c>
      <c r="H56" s="17">
        <v>3</v>
      </c>
      <c r="I56" s="17">
        <v>33</v>
      </c>
      <c r="J56" s="20">
        <v>2733</v>
      </c>
      <c r="K56" s="17"/>
      <c r="L56" s="17"/>
      <c r="M56" s="17"/>
      <c r="N56" s="17"/>
      <c r="O56" s="17"/>
      <c r="P56" s="21"/>
      <c r="Q56" s="17"/>
      <c r="R56" s="17"/>
      <c r="S56" s="17"/>
      <c r="T56" s="17"/>
      <c r="U56" s="17"/>
      <c r="V56" s="17"/>
      <c r="W56" s="17"/>
      <c r="X56" s="17"/>
      <c r="Y56" s="17" t="s">
        <v>75</v>
      </c>
    </row>
    <row r="57" spans="1:25" ht="23.1" customHeight="1" x14ac:dyDescent="0.5">
      <c r="A57" s="17">
        <v>21</v>
      </c>
      <c r="B57" s="17" t="s">
        <v>31</v>
      </c>
      <c r="C57" s="17">
        <v>18172</v>
      </c>
      <c r="D57" s="17">
        <v>124</v>
      </c>
      <c r="E57" s="17">
        <v>1659</v>
      </c>
      <c r="F57" s="17" t="s">
        <v>32</v>
      </c>
      <c r="G57" s="17">
        <v>10</v>
      </c>
      <c r="H57" s="17">
        <v>3</v>
      </c>
      <c r="I57" s="17">
        <v>32</v>
      </c>
      <c r="J57" s="20">
        <v>4332</v>
      </c>
      <c r="K57" s="17"/>
      <c r="L57" s="17"/>
      <c r="M57" s="17"/>
      <c r="N57" s="17"/>
      <c r="O57" s="17">
        <v>21</v>
      </c>
      <c r="P57" s="21" t="s">
        <v>76</v>
      </c>
      <c r="Q57" s="17" t="s">
        <v>44</v>
      </c>
      <c r="R57" s="17" t="s">
        <v>45</v>
      </c>
      <c r="S57" s="17"/>
      <c r="T57" s="17"/>
      <c r="U57" s="17"/>
      <c r="V57" s="17"/>
      <c r="W57" s="17"/>
      <c r="X57" s="17"/>
      <c r="Y57" s="17"/>
    </row>
    <row r="58" spans="1:25" ht="23.1" customHeight="1" x14ac:dyDescent="0.5">
      <c r="A58" s="17"/>
      <c r="B58" s="17" t="s">
        <v>31</v>
      </c>
      <c r="C58" s="17">
        <v>35932</v>
      </c>
      <c r="D58" s="17">
        <v>210</v>
      </c>
      <c r="E58" s="17">
        <v>2508</v>
      </c>
      <c r="F58" s="17" t="s">
        <v>32</v>
      </c>
      <c r="G58" s="17">
        <v>5</v>
      </c>
      <c r="H58" s="17">
        <v>0</v>
      </c>
      <c r="I58" s="17">
        <v>16</v>
      </c>
      <c r="J58" s="20">
        <v>2016</v>
      </c>
      <c r="K58" s="17"/>
      <c r="L58" s="17"/>
      <c r="M58" s="17"/>
      <c r="N58" s="17"/>
      <c r="O58" s="17"/>
      <c r="P58" s="21"/>
      <c r="Q58" s="17"/>
      <c r="R58" s="17"/>
      <c r="S58" s="17"/>
      <c r="T58" s="17"/>
      <c r="U58" s="17"/>
      <c r="V58" s="17"/>
      <c r="W58" s="17"/>
      <c r="X58" s="17"/>
      <c r="Y58" s="17"/>
    </row>
    <row r="59" spans="1:25" ht="23.1" customHeight="1" x14ac:dyDescent="0.5">
      <c r="A59" s="17"/>
      <c r="B59" s="17" t="s">
        <v>31</v>
      </c>
      <c r="C59" s="17">
        <v>18032</v>
      </c>
      <c r="D59" s="17">
        <v>76</v>
      </c>
      <c r="E59" s="17">
        <v>1519</v>
      </c>
      <c r="F59" s="17" t="s">
        <v>32</v>
      </c>
      <c r="G59" s="17">
        <v>7</v>
      </c>
      <c r="H59" s="17">
        <v>3</v>
      </c>
      <c r="I59" s="17">
        <v>61</v>
      </c>
      <c r="J59" s="20">
        <v>3161</v>
      </c>
      <c r="K59" s="17"/>
      <c r="L59" s="17"/>
      <c r="M59" s="17"/>
      <c r="N59" s="17"/>
      <c r="O59" s="17"/>
      <c r="P59" s="21"/>
      <c r="Q59" s="17"/>
      <c r="R59" s="17"/>
      <c r="S59" s="17"/>
      <c r="T59" s="17"/>
      <c r="U59" s="17"/>
      <c r="V59" s="17"/>
      <c r="W59" s="17"/>
      <c r="X59" s="17"/>
      <c r="Y59" s="17" t="s">
        <v>77</v>
      </c>
    </row>
    <row r="60" spans="1:25" ht="23.1" customHeight="1" x14ac:dyDescent="0.5">
      <c r="A60" s="17">
        <v>22</v>
      </c>
      <c r="B60" s="17" t="s">
        <v>31</v>
      </c>
      <c r="C60" s="17">
        <v>40196</v>
      </c>
      <c r="D60" s="17">
        <v>392</v>
      </c>
      <c r="E60" s="17">
        <v>3575</v>
      </c>
      <c r="F60" s="17" t="s">
        <v>32</v>
      </c>
      <c r="G60" s="17">
        <v>0</v>
      </c>
      <c r="H60" s="17">
        <v>2</v>
      </c>
      <c r="I60" s="17">
        <v>21</v>
      </c>
      <c r="J60" s="20">
        <v>221</v>
      </c>
      <c r="K60" s="17"/>
      <c r="L60" s="17"/>
      <c r="M60" s="17"/>
      <c r="N60" s="17"/>
      <c r="O60" s="17">
        <v>22</v>
      </c>
      <c r="P60" s="21" t="s">
        <v>78</v>
      </c>
      <c r="Q60" s="17" t="s">
        <v>44</v>
      </c>
      <c r="R60" s="17" t="s">
        <v>45</v>
      </c>
      <c r="S60" s="17"/>
      <c r="T60" s="17"/>
      <c r="U60" s="17"/>
      <c r="V60" s="17"/>
      <c r="W60" s="17"/>
      <c r="X60" s="17"/>
      <c r="Y60" s="17" t="s">
        <v>79</v>
      </c>
    </row>
    <row r="61" spans="1:25" ht="23.1" customHeight="1" x14ac:dyDescent="0.5">
      <c r="A61" s="17">
        <v>23</v>
      </c>
      <c r="B61" s="17" t="s">
        <v>31</v>
      </c>
      <c r="C61" s="17">
        <v>40197</v>
      </c>
      <c r="D61" s="17">
        <v>393</v>
      </c>
      <c r="E61" s="17">
        <v>3576</v>
      </c>
      <c r="F61" s="17" t="s">
        <v>32</v>
      </c>
      <c r="G61" s="17">
        <v>0</v>
      </c>
      <c r="H61" s="17">
        <v>1</v>
      </c>
      <c r="I61" s="17">
        <v>88</v>
      </c>
      <c r="J61" s="20">
        <v>188</v>
      </c>
      <c r="K61" s="17"/>
      <c r="L61" s="17"/>
      <c r="M61" s="17"/>
      <c r="N61" s="17"/>
      <c r="O61" s="17">
        <v>23</v>
      </c>
      <c r="P61" s="21" t="s">
        <v>80</v>
      </c>
      <c r="Q61" s="17" t="s">
        <v>44</v>
      </c>
      <c r="R61" s="17" t="s">
        <v>45</v>
      </c>
      <c r="S61" s="17"/>
      <c r="T61" s="17"/>
      <c r="U61" s="17"/>
      <c r="V61" s="17"/>
      <c r="W61" s="17"/>
      <c r="X61" s="17"/>
      <c r="Y61" s="17" t="s">
        <v>81</v>
      </c>
    </row>
    <row r="62" spans="1:25" ht="23.1" customHeight="1" x14ac:dyDescent="0.5">
      <c r="A62" s="17">
        <v>24</v>
      </c>
      <c r="B62" s="17" t="s">
        <v>31</v>
      </c>
      <c r="C62" s="17">
        <v>40200</v>
      </c>
      <c r="D62" s="17">
        <v>396</v>
      </c>
      <c r="E62" s="17">
        <v>3579</v>
      </c>
      <c r="F62" s="17" t="s">
        <v>32</v>
      </c>
      <c r="G62" s="17">
        <v>1</v>
      </c>
      <c r="H62" s="17">
        <v>1</v>
      </c>
      <c r="I62" s="17">
        <v>54</v>
      </c>
      <c r="J62" s="20">
        <v>554</v>
      </c>
      <c r="K62" s="17"/>
      <c r="L62" s="17"/>
      <c r="M62" s="17"/>
      <c r="N62" s="17"/>
      <c r="O62" s="17">
        <v>24</v>
      </c>
      <c r="P62" s="21" t="s">
        <v>78</v>
      </c>
      <c r="Q62" s="17" t="s">
        <v>44</v>
      </c>
      <c r="R62" s="17" t="s">
        <v>45</v>
      </c>
      <c r="S62" s="17"/>
      <c r="T62" s="17"/>
      <c r="U62" s="17"/>
      <c r="V62" s="17"/>
      <c r="W62" s="17"/>
      <c r="X62" s="17"/>
      <c r="Y62" s="17" t="s">
        <v>82</v>
      </c>
    </row>
    <row r="63" spans="1:25" ht="23.1" customHeight="1" x14ac:dyDescent="0.5">
      <c r="A63" s="17">
        <v>25</v>
      </c>
      <c r="B63" s="17" t="s">
        <v>31</v>
      </c>
      <c r="C63" s="17">
        <v>13973</v>
      </c>
      <c r="D63" s="17">
        <v>190</v>
      </c>
      <c r="E63" s="17">
        <v>639</v>
      </c>
      <c r="F63" s="17" t="s">
        <v>32</v>
      </c>
      <c r="G63" s="17">
        <v>4</v>
      </c>
      <c r="H63" s="17">
        <v>1</v>
      </c>
      <c r="I63" s="17">
        <v>71</v>
      </c>
      <c r="J63" s="20">
        <v>1717</v>
      </c>
      <c r="K63" s="17"/>
      <c r="L63" s="17"/>
      <c r="M63" s="17"/>
      <c r="N63" s="17"/>
      <c r="O63" s="17">
        <v>25</v>
      </c>
      <c r="P63" s="21" t="s">
        <v>83</v>
      </c>
      <c r="Q63" s="17" t="s">
        <v>44</v>
      </c>
      <c r="R63" s="17" t="s">
        <v>46</v>
      </c>
      <c r="S63" s="17"/>
      <c r="T63" s="17"/>
      <c r="U63" s="17"/>
      <c r="V63" s="17"/>
      <c r="W63" s="17"/>
      <c r="X63" s="17"/>
      <c r="Y63" s="17" t="s">
        <v>84</v>
      </c>
    </row>
    <row r="64" spans="1:25" ht="23.1" customHeight="1" x14ac:dyDescent="0.5">
      <c r="A64" s="17">
        <v>26</v>
      </c>
      <c r="B64" s="17" t="s">
        <v>31</v>
      </c>
      <c r="C64" s="17">
        <v>33829</v>
      </c>
      <c r="D64" s="17">
        <v>259</v>
      </c>
      <c r="E64" s="17">
        <v>2215</v>
      </c>
      <c r="F64" s="17" t="s">
        <v>32</v>
      </c>
      <c r="G64" s="17">
        <v>3</v>
      </c>
      <c r="H64" s="17">
        <v>2</v>
      </c>
      <c r="I64" s="17">
        <v>44</v>
      </c>
      <c r="J64" s="20">
        <v>1444</v>
      </c>
      <c r="K64" s="17"/>
      <c r="L64" s="17"/>
      <c r="M64" s="17"/>
      <c r="N64" s="17"/>
      <c r="O64" s="17">
        <v>26</v>
      </c>
      <c r="P64" s="21" t="s">
        <v>66</v>
      </c>
      <c r="Q64" s="17" t="s">
        <v>44</v>
      </c>
      <c r="R64" s="17" t="s">
        <v>45</v>
      </c>
      <c r="S64" s="17"/>
      <c r="T64" s="17"/>
      <c r="U64" s="17"/>
      <c r="V64" s="17"/>
      <c r="W64" s="17"/>
      <c r="X64" s="17"/>
      <c r="Y64" s="17" t="s">
        <v>50</v>
      </c>
    </row>
    <row r="65" spans="1:25" ht="23.1" customHeight="1" x14ac:dyDescent="0.5">
      <c r="A65" s="17">
        <v>27</v>
      </c>
      <c r="B65" s="17" t="s">
        <v>31</v>
      </c>
      <c r="C65" s="17">
        <v>39833</v>
      </c>
      <c r="D65" s="17">
        <v>341</v>
      </c>
      <c r="E65" s="17">
        <v>3957</v>
      </c>
      <c r="F65" s="17" t="s">
        <v>32</v>
      </c>
      <c r="G65" s="17">
        <v>0</v>
      </c>
      <c r="H65" s="17">
        <v>0</v>
      </c>
      <c r="I65" s="17">
        <v>76</v>
      </c>
      <c r="J65" s="20">
        <v>76</v>
      </c>
      <c r="K65" s="17"/>
      <c r="L65" s="17"/>
      <c r="M65" s="17"/>
      <c r="N65" s="17"/>
      <c r="O65" s="17">
        <v>27</v>
      </c>
      <c r="P65" s="21" t="s">
        <v>85</v>
      </c>
      <c r="Q65" s="17" t="s">
        <v>44</v>
      </c>
      <c r="R65" s="17" t="s">
        <v>45</v>
      </c>
      <c r="S65" s="17"/>
      <c r="T65" s="17"/>
      <c r="U65" s="17"/>
      <c r="V65" s="17"/>
      <c r="W65" s="17"/>
      <c r="X65" s="17"/>
      <c r="Y65" s="17"/>
    </row>
    <row r="66" spans="1:25" ht="23.1" customHeight="1" x14ac:dyDescent="0.5">
      <c r="A66" s="17"/>
      <c r="B66" s="17" t="s">
        <v>31</v>
      </c>
      <c r="C66" s="17">
        <v>40042</v>
      </c>
      <c r="D66" s="17">
        <v>258</v>
      </c>
      <c r="E66" s="17">
        <v>3146</v>
      </c>
      <c r="F66" s="17" t="s">
        <v>32</v>
      </c>
      <c r="G66" s="17">
        <v>2</v>
      </c>
      <c r="H66" s="17">
        <v>1</v>
      </c>
      <c r="I66" s="17">
        <v>0</v>
      </c>
      <c r="J66" s="20">
        <v>900</v>
      </c>
      <c r="K66" s="17"/>
      <c r="L66" s="17"/>
      <c r="M66" s="17"/>
      <c r="N66" s="17"/>
      <c r="O66" s="17"/>
      <c r="P66" s="21"/>
      <c r="Q66" s="17"/>
      <c r="R66" s="17"/>
      <c r="S66" s="17"/>
      <c r="T66" s="17"/>
      <c r="U66" s="17"/>
      <c r="V66" s="17"/>
      <c r="W66" s="17"/>
      <c r="X66" s="17"/>
      <c r="Y66" s="17" t="s">
        <v>86</v>
      </c>
    </row>
    <row r="67" spans="1:25" ht="23.1" customHeight="1" x14ac:dyDescent="0.5">
      <c r="A67" s="17">
        <v>28</v>
      </c>
      <c r="B67" s="17" t="s">
        <v>31</v>
      </c>
      <c r="C67" s="17">
        <v>18318</v>
      </c>
      <c r="D67" s="17">
        <v>64</v>
      </c>
      <c r="E67" s="17">
        <v>3351</v>
      </c>
      <c r="F67" s="17" t="s">
        <v>32</v>
      </c>
      <c r="G67" s="17">
        <v>4</v>
      </c>
      <c r="H67" s="17">
        <v>1</v>
      </c>
      <c r="I67" s="17">
        <v>0</v>
      </c>
      <c r="J67" s="20">
        <v>1700</v>
      </c>
      <c r="K67" s="17"/>
      <c r="L67" s="17"/>
      <c r="M67" s="17"/>
      <c r="N67" s="17"/>
      <c r="O67" s="17">
        <v>28</v>
      </c>
      <c r="P67" s="21" t="s">
        <v>87</v>
      </c>
      <c r="Q67" s="17" t="s">
        <v>44</v>
      </c>
      <c r="R67" s="17" t="s">
        <v>45</v>
      </c>
      <c r="S67" s="17"/>
      <c r="T67" s="17"/>
      <c r="U67" s="17"/>
      <c r="V67" s="17"/>
      <c r="W67" s="17"/>
      <c r="X67" s="17"/>
      <c r="Y67" s="17" t="s">
        <v>88</v>
      </c>
    </row>
    <row r="68" spans="1:25" ht="23.1" customHeight="1" x14ac:dyDescent="0.5">
      <c r="A68" s="17">
        <v>29</v>
      </c>
      <c r="B68" s="17" t="s">
        <v>31</v>
      </c>
      <c r="C68" s="17">
        <v>40188</v>
      </c>
      <c r="D68" s="17">
        <v>387</v>
      </c>
      <c r="E68" s="17">
        <v>3567</v>
      </c>
      <c r="F68" s="17" t="s">
        <v>32</v>
      </c>
      <c r="G68" s="17">
        <v>0</v>
      </c>
      <c r="H68" s="17">
        <v>2</v>
      </c>
      <c r="I68" s="17">
        <v>73</v>
      </c>
      <c r="J68" s="20">
        <v>273</v>
      </c>
      <c r="K68" s="17"/>
      <c r="L68" s="17"/>
      <c r="M68" s="17"/>
      <c r="N68" s="17"/>
      <c r="O68" s="17">
        <v>29</v>
      </c>
      <c r="P68" s="21" t="s">
        <v>78</v>
      </c>
      <c r="Q68" s="17" t="s">
        <v>44</v>
      </c>
      <c r="R68" s="17" t="s">
        <v>45</v>
      </c>
      <c r="S68" s="17"/>
      <c r="T68" s="17"/>
      <c r="U68" s="17"/>
      <c r="V68" s="17"/>
      <c r="W68" s="17"/>
      <c r="X68" s="17"/>
      <c r="Y68" s="17"/>
    </row>
    <row r="69" spans="1:25" ht="23.1" customHeight="1" x14ac:dyDescent="0.5">
      <c r="A69" s="17"/>
      <c r="B69" s="17" t="s">
        <v>31</v>
      </c>
      <c r="C69" s="17">
        <v>18142</v>
      </c>
      <c r="D69" s="17">
        <v>89</v>
      </c>
      <c r="E69" s="17">
        <v>1629</v>
      </c>
      <c r="F69" s="17" t="s">
        <v>32</v>
      </c>
      <c r="G69" s="17">
        <v>4</v>
      </c>
      <c r="H69" s="17">
        <v>1</v>
      </c>
      <c r="I69" s="17">
        <v>40</v>
      </c>
      <c r="J69" s="20">
        <v>1740</v>
      </c>
      <c r="K69" s="17"/>
      <c r="L69" s="17"/>
      <c r="M69" s="17"/>
      <c r="N69" s="17"/>
      <c r="O69" s="17"/>
      <c r="P69" s="21"/>
      <c r="Q69" s="17"/>
      <c r="R69" s="17"/>
      <c r="S69" s="17"/>
      <c r="T69" s="17"/>
      <c r="U69" s="17"/>
      <c r="V69" s="17"/>
      <c r="W69" s="17"/>
      <c r="X69" s="17"/>
      <c r="Y69" s="17"/>
    </row>
    <row r="70" spans="1:25" ht="23.1" customHeight="1" x14ac:dyDescent="0.5">
      <c r="A70" s="17"/>
      <c r="B70" s="17" t="s">
        <v>31</v>
      </c>
      <c r="C70" s="17">
        <v>18143</v>
      </c>
      <c r="D70" s="17">
        <v>88</v>
      </c>
      <c r="E70" s="17">
        <v>1630</v>
      </c>
      <c r="F70" s="17" t="s">
        <v>32</v>
      </c>
      <c r="G70" s="17">
        <v>6</v>
      </c>
      <c r="H70" s="17">
        <v>0</v>
      </c>
      <c r="I70" s="17">
        <v>30</v>
      </c>
      <c r="J70" s="20">
        <v>2430</v>
      </c>
      <c r="K70" s="17"/>
      <c r="L70" s="17"/>
      <c r="M70" s="17"/>
      <c r="N70" s="17"/>
      <c r="O70" s="17"/>
      <c r="P70" s="21"/>
      <c r="Q70" s="17"/>
      <c r="R70" s="17"/>
      <c r="S70" s="17"/>
      <c r="T70" s="17"/>
      <c r="U70" s="17"/>
      <c r="V70" s="17"/>
      <c r="W70" s="17"/>
      <c r="X70" s="17"/>
      <c r="Y70" s="17"/>
    </row>
    <row r="71" spans="1:25" ht="23.1" customHeight="1" x14ac:dyDescent="0.5">
      <c r="A71" s="17"/>
      <c r="B71" s="17" t="s">
        <v>31</v>
      </c>
      <c r="C71" s="17">
        <v>13263</v>
      </c>
      <c r="D71" s="17">
        <v>179</v>
      </c>
      <c r="E71" s="17">
        <v>553</v>
      </c>
      <c r="F71" s="17" t="s">
        <v>32</v>
      </c>
      <c r="G71" s="17">
        <v>6</v>
      </c>
      <c r="H71" s="17">
        <v>3</v>
      </c>
      <c r="I71" s="17">
        <v>49</v>
      </c>
      <c r="J71" s="20">
        <v>2749</v>
      </c>
      <c r="K71" s="17"/>
      <c r="L71" s="17"/>
      <c r="M71" s="17"/>
      <c r="N71" s="17"/>
      <c r="O71" s="17"/>
      <c r="P71" s="21"/>
      <c r="Q71" s="17"/>
      <c r="R71" s="17"/>
      <c r="S71" s="17"/>
      <c r="T71" s="17"/>
      <c r="U71" s="17"/>
      <c r="V71" s="17"/>
      <c r="W71" s="17"/>
      <c r="X71" s="17"/>
      <c r="Y71" s="17"/>
    </row>
    <row r="72" spans="1:25" ht="23.1" customHeight="1" x14ac:dyDescent="0.5">
      <c r="A72" s="17"/>
      <c r="B72" s="17" t="s">
        <v>31</v>
      </c>
      <c r="C72" s="17">
        <v>34515</v>
      </c>
      <c r="D72" s="17">
        <v>268</v>
      </c>
      <c r="E72" s="17">
        <v>2263</v>
      </c>
      <c r="F72" s="17" t="s">
        <v>32</v>
      </c>
      <c r="G72" s="17">
        <v>0</v>
      </c>
      <c r="H72" s="17">
        <v>3</v>
      </c>
      <c r="I72" s="17">
        <v>0</v>
      </c>
      <c r="J72" s="20">
        <v>300</v>
      </c>
      <c r="K72" s="17"/>
      <c r="L72" s="17"/>
      <c r="M72" s="17"/>
      <c r="N72" s="17"/>
      <c r="O72" s="17"/>
      <c r="P72" s="21"/>
      <c r="Q72" s="17"/>
      <c r="R72" s="17"/>
      <c r="S72" s="17"/>
      <c r="T72" s="17"/>
      <c r="U72" s="17"/>
      <c r="V72" s="17"/>
      <c r="W72" s="17"/>
      <c r="X72" s="17"/>
      <c r="Y72" s="17" t="s">
        <v>89</v>
      </c>
    </row>
    <row r="73" spans="1:25" ht="23.1" customHeight="1" x14ac:dyDescent="0.5">
      <c r="A73" s="17">
        <v>30</v>
      </c>
      <c r="B73" s="17" t="s">
        <v>31</v>
      </c>
      <c r="C73" s="17">
        <v>13264</v>
      </c>
      <c r="D73" s="17">
        <v>180</v>
      </c>
      <c r="E73" s="17">
        <v>554</v>
      </c>
      <c r="F73" s="17" t="s">
        <v>32</v>
      </c>
      <c r="G73" s="17">
        <v>10</v>
      </c>
      <c r="H73" s="17">
        <v>1</v>
      </c>
      <c r="I73" s="17">
        <v>52</v>
      </c>
      <c r="J73" s="20">
        <v>4152</v>
      </c>
      <c r="K73" s="17"/>
      <c r="L73" s="17"/>
      <c r="M73" s="17"/>
      <c r="N73" s="17"/>
      <c r="O73" s="17">
        <v>30</v>
      </c>
      <c r="P73" s="21" t="s">
        <v>78</v>
      </c>
      <c r="Q73" s="17" t="s">
        <v>44</v>
      </c>
      <c r="R73" s="17" t="s">
        <v>45</v>
      </c>
      <c r="S73" s="17"/>
      <c r="T73" s="17"/>
      <c r="U73" s="17"/>
      <c r="V73" s="17"/>
      <c r="W73" s="17"/>
      <c r="X73" s="17"/>
      <c r="Y73" s="17" t="s">
        <v>90</v>
      </c>
    </row>
    <row r="74" spans="1:25" ht="23.1" customHeight="1" x14ac:dyDescent="0.5">
      <c r="A74" s="62">
        <v>31</v>
      </c>
      <c r="B74" s="62" t="s">
        <v>31</v>
      </c>
      <c r="C74" s="62">
        <v>18183</v>
      </c>
      <c r="D74" s="62">
        <v>120</v>
      </c>
      <c r="E74" s="62">
        <v>1670</v>
      </c>
      <c r="F74" s="62" t="s">
        <v>32</v>
      </c>
      <c r="G74" s="62">
        <v>3</v>
      </c>
      <c r="H74" s="62">
        <v>3</v>
      </c>
      <c r="I74" s="62">
        <v>20</v>
      </c>
      <c r="J74" s="63"/>
      <c r="K74" s="62"/>
      <c r="L74" s="63">
        <v>1520</v>
      </c>
      <c r="M74" s="62"/>
      <c r="N74" s="62"/>
      <c r="O74" s="62">
        <v>31</v>
      </c>
      <c r="P74" s="64" t="s">
        <v>91</v>
      </c>
      <c r="Q74" s="62" t="s">
        <v>44</v>
      </c>
      <c r="R74" s="62" t="s">
        <v>46</v>
      </c>
      <c r="S74" s="63">
        <v>1400</v>
      </c>
      <c r="T74" s="62"/>
      <c r="U74" s="62"/>
      <c r="V74" s="63">
        <v>1400</v>
      </c>
      <c r="W74" s="62"/>
      <c r="X74" s="62">
        <v>7</v>
      </c>
      <c r="Y74" s="62" t="s">
        <v>92</v>
      </c>
    </row>
    <row r="75" spans="1:25" ht="23.1" customHeight="1" x14ac:dyDescent="0.5">
      <c r="A75" s="17">
        <v>32</v>
      </c>
      <c r="B75" s="17" t="s">
        <v>31</v>
      </c>
      <c r="C75" s="17">
        <v>24935</v>
      </c>
      <c r="D75" s="17">
        <v>172</v>
      </c>
      <c r="E75" s="17">
        <v>668</v>
      </c>
      <c r="F75" s="17" t="s">
        <v>32</v>
      </c>
      <c r="G75" s="17">
        <v>7</v>
      </c>
      <c r="H75" s="17">
        <v>0</v>
      </c>
      <c r="I75" s="17">
        <v>1</v>
      </c>
      <c r="J75" s="20">
        <v>2801</v>
      </c>
      <c r="K75" s="17"/>
      <c r="L75" s="17"/>
      <c r="M75" s="17"/>
      <c r="N75" s="17"/>
      <c r="O75" s="17">
        <v>32</v>
      </c>
      <c r="P75" s="21" t="s">
        <v>93</v>
      </c>
      <c r="Q75" s="17" t="s">
        <v>44</v>
      </c>
      <c r="R75" s="17" t="s">
        <v>45</v>
      </c>
      <c r="S75" s="17"/>
      <c r="T75" s="17"/>
      <c r="U75" s="17"/>
      <c r="V75" s="17"/>
      <c r="W75" s="17"/>
      <c r="X75" s="17"/>
      <c r="Y75" s="17" t="s">
        <v>94</v>
      </c>
    </row>
    <row r="76" spans="1:25" ht="23.1" customHeight="1" x14ac:dyDescent="0.5">
      <c r="A76" s="17">
        <v>33</v>
      </c>
      <c r="B76" s="17" t="s">
        <v>31</v>
      </c>
      <c r="C76" s="17">
        <v>25484</v>
      </c>
      <c r="D76" s="17">
        <v>59</v>
      </c>
      <c r="E76" s="17">
        <v>725</v>
      </c>
      <c r="F76" s="17" t="s">
        <v>60</v>
      </c>
      <c r="G76" s="17">
        <v>2</v>
      </c>
      <c r="H76" s="17">
        <v>2</v>
      </c>
      <c r="I76" s="17">
        <v>66</v>
      </c>
      <c r="J76" s="20">
        <v>1066</v>
      </c>
      <c r="K76" s="17"/>
      <c r="L76" s="17"/>
      <c r="M76" s="17"/>
      <c r="N76" s="17"/>
      <c r="O76" s="17">
        <v>33</v>
      </c>
      <c r="P76" s="21" t="s">
        <v>63</v>
      </c>
      <c r="Q76" s="17"/>
      <c r="R76" s="17"/>
      <c r="S76" s="17"/>
      <c r="T76" s="17"/>
      <c r="U76" s="17"/>
      <c r="V76" s="17"/>
      <c r="W76" s="17"/>
      <c r="X76" s="17"/>
      <c r="Y76" s="17" t="s">
        <v>95</v>
      </c>
    </row>
    <row r="77" spans="1:25" ht="23.1" customHeight="1" x14ac:dyDescent="0.5">
      <c r="A77" s="17">
        <v>34</v>
      </c>
      <c r="B77" s="17" t="s">
        <v>31</v>
      </c>
      <c r="C77" s="17">
        <v>18304</v>
      </c>
      <c r="D77" s="17">
        <v>116</v>
      </c>
      <c r="E77" s="17">
        <v>4843</v>
      </c>
      <c r="F77" s="17" t="s">
        <v>32</v>
      </c>
      <c r="G77" s="17">
        <v>3</v>
      </c>
      <c r="H77" s="17">
        <v>0</v>
      </c>
      <c r="I77" s="17">
        <v>67</v>
      </c>
      <c r="J77" s="20">
        <v>1267</v>
      </c>
      <c r="K77" s="17"/>
      <c r="L77" s="17"/>
      <c r="M77" s="17"/>
      <c r="N77" s="17"/>
      <c r="O77" s="17">
        <v>34</v>
      </c>
      <c r="P77" s="21" t="s">
        <v>96</v>
      </c>
      <c r="Q77" s="17" t="s">
        <v>44</v>
      </c>
      <c r="R77" s="17" t="s">
        <v>46</v>
      </c>
      <c r="S77" s="17"/>
      <c r="T77" s="17"/>
      <c r="U77" s="17"/>
      <c r="V77" s="17"/>
      <c r="W77" s="17"/>
      <c r="X77" s="17"/>
      <c r="Y77" s="17"/>
    </row>
    <row r="78" spans="1:25" ht="23.1" customHeight="1" x14ac:dyDescent="0.5">
      <c r="A78" s="17"/>
      <c r="B78" s="17" t="s">
        <v>31</v>
      </c>
      <c r="C78" s="17">
        <v>47879</v>
      </c>
      <c r="D78" s="17">
        <v>508</v>
      </c>
      <c r="E78" s="17">
        <v>4845</v>
      </c>
      <c r="F78" s="17" t="s">
        <v>32</v>
      </c>
      <c r="G78" s="17">
        <v>3</v>
      </c>
      <c r="H78" s="17">
        <v>0</v>
      </c>
      <c r="I78" s="17">
        <v>67</v>
      </c>
      <c r="J78" s="20">
        <v>1267</v>
      </c>
      <c r="K78" s="17"/>
      <c r="L78" s="17"/>
      <c r="M78" s="17"/>
      <c r="N78" s="17"/>
      <c r="O78" s="17"/>
      <c r="P78" s="21"/>
      <c r="Q78" s="17"/>
      <c r="R78" s="17"/>
      <c r="S78" s="17"/>
      <c r="T78" s="17"/>
      <c r="U78" s="17"/>
      <c r="V78" s="17"/>
      <c r="W78" s="17"/>
      <c r="X78" s="17"/>
      <c r="Y78" s="17"/>
    </row>
    <row r="79" spans="1:25" ht="23.1" customHeight="1" x14ac:dyDescent="0.5">
      <c r="A79" s="17"/>
      <c r="B79" s="17" t="s">
        <v>31</v>
      </c>
      <c r="C79" s="17">
        <v>47880</v>
      </c>
      <c r="D79" s="17">
        <v>509</v>
      </c>
      <c r="E79" s="17">
        <v>4846</v>
      </c>
      <c r="F79" s="17" t="s">
        <v>97</v>
      </c>
      <c r="G79" s="17">
        <v>3</v>
      </c>
      <c r="H79" s="17">
        <v>0</v>
      </c>
      <c r="I79" s="17">
        <v>67</v>
      </c>
      <c r="J79" s="20">
        <v>1267</v>
      </c>
      <c r="K79" s="17"/>
      <c r="L79" s="17"/>
      <c r="M79" s="17"/>
      <c r="N79" s="17"/>
      <c r="O79" s="17"/>
      <c r="P79" s="21"/>
      <c r="Q79" s="17"/>
      <c r="R79" s="17"/>
      <c r="S79" s="17"/>
      <c r="T79" s="17"/>
      <c r="U79" s="17"/>
      <c r="V79" s="17"/>
      <c r="W79" s="17"/>
      <c r="X79" s="17"/>
      <c r="Y79" s="17"/>
    </row>
    <row r="80" spans="1:25" ht="23.1" customHeight="1" x14ac:dyDescent="0.5">
      <c r="A80" s="17"/>
      <c r="B80" s="17" t="s">
        <v>31</v>
      </c>
      <c r="C80" s="17">
        <v>47878</v>
      </c>
      <c r="D80" s="17">
        <v>507</v>
      </c>
      <c r="E80" s="17">
        <v>4844</v>
      </c>
      <c r="F80" s="17" t="s">
        <v>97</v>
      </c>
      <c r="G80" s="17">
        <v>3</v>
      </c>
      <c r="H80" s="17">
        <v>0</v>
      </c>
      <c r="I80" s="17">
        <v>67</v>
      </c>
      <c r="J80" s="20">
        <v>1267</v>
      </c>
      <c r="K80" s="17"/>
      <c r="L80" s="17"/>
      <c r="M80" s="17"/>
      <c r="N80" s="17"/>
      <c r="O80" s="17"/>
      <c r="P80" s="21"/>
      <c r="Q80" s="17"/>
      <c r="R80" s="17"/>
      <c r="S80" s="17"/>
      <c r="T80" s="17"/>
      <c r="U80" s="17"/>
      <c r="V80" s="17"/>
      <c r="W80" s="17"/>
      <c r="X80" s="17"/>
      <c r="Y80" s="17" t="s">
        <v>98</v>
      </c>
    </row>
    <row r="81" spans="1:25" ht="23.1" customHeight="1" x14ac:dyDescent="0.5">
      <c r="A81" s="17">
        <v>35</v>
      </c>
      <c r="B81" s="17" t="s">
        <v>31</v>
      </c>
      <c r="C81" s="17">
        <v>42738</v>
      </c>
      <c r="D81" s="17">
        <v>411</v>
      </c>
      <c r="E81" s="17">
        <v>3889</v>
      </c>
      <c r="F81" s="17" t="s">
        <v>97</v>
      </c>
      <c r="G81" s="17">
        <v>7</v>
      </c>
      <c r="H81" s="17">
        <v>3</v>
      </c>
      <c r="I81" s="17">
        <v>67</v>
      </c>
      <c r="J81" s="20">
        <v>3167</v>
      </c>
      <c r="K81" s="17"/>
      <c r="L81" s="17"/>
      <c r="M81" s="17"/>
      <c r="N81" s="17"/>
      <c r="O81" s="17">
        <v>35</v>
      </c>
      <c r="P81" s="21" t="s">
        <v>99</v>
      </c>
      <c r="Q81" s="17" t="s">
        <v>44</v>
      </c>
      <c r="R81" s="17" t="s">
        <v>46</v>
      </c>
      <c r="S81" s="17"/>
      <c r="T81" s="17"/>
      <c r="U81" s="17"/>
      <c r="V81" s="17"/>
      <c r="W81" s="17"/>
      <c r="X81" s="17"/>
      <c r="Y81" s="17"/>
    </row>
    <row r="82" spans="1:25" ht="23.1" customHeight="1" x14ac:dyDescent="0.5">
      <c r="A82" s="17"/>
      <c r="B82" s="17" t="s">
        <v>31</v>
      </c>
      <c r="C82" s="17">
        <v>43905</v>
      </c>
      <c r="D82" s="17">
        <v>147</v>
      </c>
      <c r="E82" s="17">
        <v>4154</v>
      </c>
      <c r="F82" s="17" t="s">
        <v>97</v>
      </c>
      <c r="G82" s="17">
        <v>10</v>
      </c>
      <c r="H82" s="17">
        <v>1</v>
      </c>
      <c r="I82" s="17">
        <v>80</v>
      </c>
      <c r="J82" s="20">
        <v>4180</v>
      </c>
      <c r="K82" s="17"/>
      <c r="L82" s="17"/>
      <c r="M82" s="17"/>
      <c r="N82" s="17"/>
      <c r="O82" s="17"/>
      <c r="P82" s="21"/>
      <c r="Q82" s="17"/>
      <c r="R82" s="17"/>
      <c r="S82" s="17"/>
      <c r="T82" s="17"/>
      <c r="U82" s="17"/>
      <c r="V82" s="17"/>
      <c r="W82" s="17"/>
      <c r="X82" s="17"/>
      <c r="Y82" s="17" t="s">
        <v>100</v>
      </c>
    </row>
    <row r="83" spans="1:25" ht="23.1" customHeight="1" x14ac:dyDescent="0.5">
      <c r="A83" s="17">
        <v>36</v>
      </c>
      <c r="B83" s="17" t="s">
        <v>31</v>
      </c>
      <c r="C83" s="17">
        <v>39232</v>
      </c>
      <c r="D83" s="17">
        <v>287</v>
      </c>
      <c r="E83" s="17">
        <v>2984</v>
      </c>
      <c r="F83" s="17" t="s">
        <v>97</v>
      </c>
      <c r="G83" s="17">
        <v>10</v>
      </c>
      <c r="H83" s="17">
        <v>0</v>
      </c>
      <c r="I83" s="17">
        <v>72</v>
      </c>
      <c r="J83" s="20">
        <v>4072</v>
      </c>
      <c r="K83" s="17"/>
      <c r="L83" s="17"/>
      <c r="M83" s="17"/>
      <c r="N83" s="17"/>
      <c r="O83" s="17">
        <v>36</v>
      </c>
      <c r="P83" s="21" t="s">
        <v>101</v>
      </c>
      <c r="Q83" s="17" t="s">
        <v>44</v>
      </c>
      <c r="R83" s="17" t="s">
        <v>45</v>
      </c>
      <c r="S83" s="17"/>
      <c r="T83" s="17"/>
      <c r="U83" s="17"/>
      <c r="V83" s="17"/>
      <c r="W83" s="17"/>
      <c r="X83" s="17"/>
      <c r="Y83" s="17"/>
    </row>
    <row r="84" spans="1:25" ht="23.1" customHeight="1" x14ac:dyDescent="0.5">
      <c r="A84" s="17"/>
      <c r="B84" s="17" t="s">
        <v>31</v>
      </c>
      <c r="C84" s="17">
        <v>18006</v>
      </c>
      <c r="D84" s="17">
        <v>43</v>
      </c>
      <c r="E84" s="17">
        <v>1413</v>
      </c>
      <c r="F84" s="17" t="s">
        <v>97</v>
      </c>
      <c r="G84" s="17">
        <v>8</v>
      </c>
      <c r="H84" s="17">
        <v>3</v>
      </c>
      <c r="I84" s="17">
        <v>50</v>
      </c>
      <c r="J84" s="20">
        <v>3550</v>
      </c>
      <c r="K84" s="17"/>
      <c r="L84" s="17"/>
      <c r="M84" s="17"/>
      <c r="N84" s="17"/>
      <c r="O84" s="17"/>
      <c r="P84" s="21"/>
      <c r="Q84" s="17"/>
      <c r="R84" s="17"/>
      <c r="S84" s="17"/>
      <c r="T84" s="17"/>
      <c r="U84" s="17"/>
      <c r="V84" s="17"/>
      <c r="W84" s="17"/>
      <c r="X84" s="17"/>
      <c r="Y84" s="17" t="s">
        <v>102</v>
      </c>
    </row>
    <row r="85" spans="1:25" ht="23.1" customHeight="1" x14ac:dyDescent="0.5">
      <c r="A85" s="17">
        <v>37</v>
      </c>
      <c r="B85" s="17" t="s">
        <v>31</v>
      </c>
      <c r="C85" s="17">
        <v>43904</v>
      </c>
      <c r="D85" s="17">
        <v>146</v>
      </c>
      <c r="E85" s="17">
        <v>4153</v>
      </c>
      <c r="F85" s="17" t="s">
        <v>97</v>
      </c>
      <c r="G85" s="17">
        <v>9</v>
      </c>
      <c r="H85" s="17">
        <v>1</v>
      </c>
      <c r="I85" s="17">
        <v>30</v>
      </c>
      <c r="J85" s="20">
        <v>3730</v>
      </c>
      <c r="K85" s="17"/>
      <c r="L85" s="17"/>
      <c r="M85" s="17"/>
      <c r="N85" s="17"/>
      <c r="O85" s="17">
        <v>37</v>
      </c>
      <c r="P85" s="21" t="s">
        <v>101</v>
      </c>
      <c r="Q85" s="17" t="s">
        <v>44</v>
      </c>
      <c r="R85" s="17" t="s">
        <v>45</v>
      </c>
      <c r="S85" s="17"/>
      <c r="T85" s="17"/>
      <c r="U85" s="17"/>
      <c r="V85" s="17"/>
      <c r="W85" s="17"/>
      <c r="X85" s="17"/>
      <c r="Y85" s="17"/>
    </row>
    <row r="86" spans="1:25" ht="23.1" customHeight="1" x14ac:dyDescent="0.5">
      <c r="A86" s="17"/>
      <c r="B86" s="17" t="s">
        <v>31</v>
      </c>
      <c r="C86" s="17">
        <v>13832</v>
      </c>
      <c r="D86" s="17">
        <v>164</v>
      </c>
      <c r="E86" s="17">
        <v>620</v>
      </c>
      <c r="F86" s="17" t="s">
        <v>97</v>
      </c>
      <c r="G86" s="17">
        <v>10</v>
      </c>
      <c r="H86" s="17">
        <v>1</v>
      </c>
      <c r="I86" s="17">
        <v>37</v>
      </c>
      <c r="J86" s="20">
        <v>4137</v>
      </c>
      <c r="K86" s="17"/>
      <c r="L86" s="17"/>
      <c r="M86" s="17"/>
      <c r="N86" s="17"/>
      <c r="O86" s="17"/>
      <c r="P86" s="21"/>
      <c r="Q86" s="17"/>
      <c r="R86" s="17"/>
      <c r="S86" s="17"/>
      <c r="T86" s="17"/>
      <c r="U86" s="17"/>
      <c r="V86" s="17"/>
      <c r="W86" s="17"/>
      <c r="X86" s="17"/>
      <c r="Y86" s="17" t="s">
        <v>103</v>
      </c>
    </row>
    <row r="87" spans="1:25" ht="23.1" customHeight="1" x14ac:dyDescent="0.5">
      <c r="A87" s="17">
        <v>38</v>
      </c>
      <c r="B87" s="17" t="s">
        <v>31</v>
      </c>
      <c r="C87" s="17">
        <v>25483</v>
      </c>
      <c r="D87" s="17">
        <v>58</v>
      </c>
      <c r="E87" s="17">
        <v>724</v>
      </c>
      <c r="F87" s="17" t="s">
        <v>97</v>
      </c>
      <c r="G87" s="17">
        <v>2</v>
      </c>
      <c r="H87" s="17">
        <v>2</v>
      </c>
      <c r="I87" s="17">
        <v>56</v>
      </c>
      <c r="J87" s="20">
        <v>1056</v>
      </c>
      <c r="K87" s="17"/>
      <c r="L87" s="17"/>
      <c r="M87" s="17"/>
      <c r="N87" s="17"/>
      <c r="O87" s="17">
        <v>38</v>
      </c>
      <c r="P87" s="21" t="s">
        <v>57</v>
      </c>
      <c r="Q87" s="17" t="s">
        <v>44</v>
      </c>
      <c r="R87" s="17" t="s">
        <v>45</v>
      </c>
      <c r="S87" s="17"/>
      <c r="T87" s="17"/>
      <c r="U87" s="17"/>
      <c r="V87" s="17"/>
      <c r="W87" s="17"/>
      <c r="X87" s="17"/>
      <c r="Y87" s="17"/>
    </row>
    <row r="88" spans="1:25" ht="23.1" customHeight="1" x14ac:dyDescent="0.5">
      <c r="A88" s="17"/>
      <c r="B88" s="17" t="s">
        <v>31</v>
      </c>
      <c r="C88" s="17">
        <v>24933</v>
      </c>
      <c r="D88" s="17">
        <v>170</v>
      </c>
      <c r="E88" s="17">
        <v>666</v>
      </c>
      <c r="F88" s="17" t="s">
        <v>97</v>
      </c>
      <c r="G88" s="17">
        <v>9</v>
      </c>
      <c r="H88" s="17">
        <v>3</v>
      </c>
      <c r="I88" s="17">
        <v>99</v>
      </c>
      <c r="J88" s="20">
        <v>3999</v>
      </c>
      <c r="K88" s="17"/>
      <c r="L88" s="17"/>
      <c r="M88" s="17"/>
      <c r="N88" s="17"/>
      <c r="O88" s="17"/>
      <c r="P88" s="21"/>
      <c r="Q88" s="17"/>
      <c r="R88" s="17"/>
      <c r="S88" s="17"/>
      <c r="T88" s="17"/>
      <c r="U88" s="17"/>
      <c r="V88" s="17"/>
      <c r="W88" s="17"/>
      <c r="X88" s="17"/>
      <c r="Y88" s="17"/>
    </row>
    <row r="89" spans="1:25" ht="23.1" customHeight="1" x14ac:dyDescent="0.5">
      <c r="A89" s="17"/>
      <c r="B89" s="17" t="s">
        <v>31</v>
      </c>
      <c r="C89" s="17">
        <v>18000</v>
      </c>
      <c r="D89" s="17">
        <v>55</v>
      </c>
      <c r="E89" s="17">
        <v>1487</v>
      </c>
      <c r="F89" s="17" t="s">
        <v>97</v>
      </c>
      <c r="G89" s="17">
        <v>8</v>
      </c>
      <c r="H89" s="17">
        <v>0</v>
      </c>
      <c r="I89" s="17">
        <v>30</v>
      </c>
      <c r="J89" s="20">
        <v>3230</v>
      </c>
      <c r="K89" s="17"/>
      <c r="L89" s="17"/>
      <c r="M89" s="17"/>
      <c r="N89" s="17"/>
      <c r="O89" s="17"/>
      <c r="P89" s="21"/>
      <c r="Q89" s="17"/>
      <c r="R89" s="17"/>
      <c r="S89" s="17"/>
      <c r="T89" s="17"/>
      <c r="U89" s="17"/>
      <c r="V89" s="17"/>
      <c r="W89" s="17"/>
      <c r="X89" s="17"/>
      <c r="Y89" s="17"/>
    </row>
    <row r="90" spans="1:25" ht="23.1" customHeight="1" x14ac:dyDescent="0.5">
      <c r="A90" s="17"/>
      <c r="B90" s="17" t="s">
        <v>31</v>
      </c>
      <c r="C90" s="17">
        <v>18138</v>
      </c>
      <c r="D90" s="17">
        <v>104</v>
      </c>
      <c r="E90" s="17">
        <v>1625</v>
      </c>
      <c r="F90" s="17" t="s">
        <v>97</v>
      </c>
      <c r="G90" s="17">
        <v>3</v>
      </c>
      <c r="H90" s="17">
        <v>1</v>
      </c>
      <c r="I90" s="17">
        <v>11</v>
      </c>
      <c r="J90" s="20">
        <v>1311</v>
      </c>
      <c r="K90" s="17"/>
      <c r="L90" s="17"/>
      <c r="M90" s="17"/>
      <c r="N90" s="17"/>
      <c r="O90" s="17"/>
      <c r="P90" s="21"/>
      <c r="Q90" s="17"/>
      <c r="R90" s="17"/>
      <c r="S90" s="17"/>
      <c r="T90" s="17"/>
      <c r="U90" s="17"/>
      <c r="V90" s="17"/>
      <c r="W90" s="17"/>
      <c r="X90" s="17"/>
      <c r="Y90" s="17"/>
    </row>
    <row r="91" spans="1:25" ht="23.1" customHeight="1" x14ac:dyDescent="0.5">
      <c r="A91" s="17"/>
      <c r="B91" s="17" t="s">
        <v>31</v>
      </c>
      <c r="C91" s="17">
        <v>35351</v>
      </c>
      <c r="D91" s="17">
        <v>285</v>
      </c>
      <c r="E91" s="17">
        <v>2443</v>
      </c>
      <c r="F91" s="17" t="s">
        <v>104</v>
      </c>
      <c r="G91" s="17">
        <v>1</v>
      </c>
      <c r="H91" s="17">
        <v>2</v>
      </c>
      <c r="I91" s="17">
        <v>28</v>
      </c>
      <c r="J91" s="20">
        <f>G91*400+H91*100+I91</f>
        <v>628</v>
      </c>
      <c r="K91" s="17"/>
      <c r="L91" s="17"/>
      <c r="M91" s="17"/>
      <c r="N91" s="17"/>
      <c r="O91" s="17"/>
      <c r="P91" s="21"/>
      <c r="Q91" s="17"/>
      <c r="R91" s="17"/>
      <c r="S91" s="17"/>
      <c r="T91" s="17"/>
      <c r="U91" s="17"/>
      <c r="V91" s="17"/>
      <c r="W91" s="17"/>
      <c r="X91" s="17"/>
      <c r="Y91" s="17" t="s">
        <v>105</v>
      </c>
    </row>
    <row r="92" spans="1:25" ht="23.1" customHeight="1" x14ac:dyDescent="0.5">
      <c r="A92" s="17">
        <v>39</v>
      </c>
      <c r="B92" s="17" t="s">
        <v>31</v>
      </c>
      <c r="C92" s="17">
        <v>16043</v>
      </c>
      <c r="D92" s="17">
        <v>254</v>
      </c>
      <c r="E92" s="17">
        <v>4300</v>
      </c>
      <c r="F92" s="17" t="s">
        <v>97</v>
      </c>
      <c r="G92" s="17">
        <v>9</v>
      </c>
      <c r="H92" s="17">
        <v>2</v>
      </c>
      <c r="I92" s="17">
        <v>51</v>
      </c>
      <c r="J92" s="20">
        <f t="shared" ref="J92:J116" si="0">G92*400+H92*100+I92</f>
        <v>3851</v>
      </c>
      <c r="K92" s="17"/>
      <c r="L92" s="17"/>
      <c r="M92" s="17"/>
      <c r="N92" s="17"/>
      <c r="O92" s="17">
        <v>39</v>
      </c>
      <c r="P92" s="21" t="s">
        <v>106</v>
      </c>
      <c r="Q92" s="17" t="s">
        <v>44</v>
      </c>
      <c r="R92" s="17" t="s">
        <v>45</v>
      </c>
      <c r="S92" s="17"/>
      <c r="T92" s="17"/>
      <c r="U92" s="17"/>
      <c r="V92" s="17"/>
      <c r="W92" s="17"/>
      <c r="X92" s="17"/>
      <c r="Y92" s="17" t="s">
        <v>107</v>
      </c>
    </row>
    <row r="93" spans="1:25" ht="23.1" customHeight="1" x14ac:dyDescent="0.5">
      <c r="A93" s="17">
        <v>40</v>
      </c>
      <c r="B93" s="17" t="s">
        <v>31</v>
      </c>
      <c r="C93" s="17">
        <v>18301</v>
      </c>
      <c r="D93" s="17">
        <v>102</v>
      </c>
      <c r="E93" s="17">
        <v>2584</v>
      </c>
      <c r="F93" s="17" t="s">
        <v>97</v>
      </c>
      <c r="G93" s="17">
        <v>35</v>
      </c>
      <c r="H93" s="17">
        <v>3</v>
      </c>
      <c r="I93" s="17">
        <v>80</v>
      </c>
      <c r="J93" s="20">
        <f t="shared" si="0"/>
        <v>14380</v>
      </c>
      <c r="K93" s="17"/>
      <c r="L93" s="17"/>
      <c r="M93" s="17"/>
      <c r="N93" s="17"/>
      <c r="O93" s="17">
        <v>40</v>
      </c>
      <c r="P93" s="21" t="s">
        <v>108</v>
      </c>
      <c r="Q93" s="17" t="s">
        <v>44</v>
      </c>
      <c r="R93" s="17" t="s">
        <v>45</v>
      </c>
      <c r="S93" s="17"/>
      <c r="T93" s="17"/>
      <c r="U93" s="17"/>
      <c r="V93" s="17"/>
      <c r="W93" s="17"/>
      <c r="X93" s="17"/>
      <c r="Y93" s="17" t="s">
        <v>109</v>
      </c>
    </row>
    <row r="94" spans="1:25" ht="23.1" customHeight="1" x14ac:dyDescent="0.5">
      <c r="A94" s="17">
        <v>41</v>
      </c>
      <c r="B94" s="17" t="s">
        <v>31</v>
      </c>
      <c r="C94" s="17">
        <v>35354</v>
      </c>
      <c r="D94" s="17">
        <v>288</v>
      </c>
      <c r="E94" s="17">
        <v>2446</v>
      </c>
      <c r="F94" s="17" t="s">
        <v>60</v>
      </c>
      <c r="G94" s="17">
        <v>1</v>
      </c>
      <c r="H94" s="17">
        <v>2</v>
      </c>
      <c r="I94" s="17">
        <v>85</v>
      </c>
      <c r="J94" s="20">
        <f t="shared" si="0"/>
        <v>685</v>
      </c>
      <c r="K94" s="17"/>
      <c r="L94" s="17"/>
      <c r="M94" s="17"/>
      <c r="N94" s="17"/>
      <c r="O94" s="17">
        <v>41</v>
      </c>
      <c r="P94" s="21" t="s">
        <v>110</v>
      </c>
      <c r="Q94" s="17" t="s">
        <v>44</v>
      </c>
      <c r="R94" s="17" t="s">
        <v>45</v>
      </c>
      <c r="S94" s="17"/>
      <c r="T94" s="17"/>
      <c r="U94" s="17"/>
      <c r="V94" s="17"/>
      <c r="W94" s="17"/>
      <c r="X94" s="17"/>
      <c r="Y94" s="17"/>
    </row>
    <row r="95" spans="1:25" ht="23.1" customHeight="1" x14ac:dyDescent="0.5">
      <c r="A95" s="17"/>
      <c r="B95" s="17" t="s">
        <v>31</v>
      </c>
      <c r="C95" s="17">
        <v>18128</v>
      </c>
      <c r="D95" s="17">
        <v>60</v>
      </c>
      <c r="E95" s="17">
        <v>1615</v>
      </c>
      <c r="F95" s="17" t="s">
        <v>60</v>
      </c>
      <c r="G95" s="17">
        <v>17</v>
      </c>
      <c r="H95" s="17">
        <v>3</v>
      </c>
      <c r="I95" s="17">
        <v>60</v>
      </c>
      <c r="J95" s="20">
        <f t="shared" si="0"/>
        <v>7160</v>
      </c>
      <c r="K95" s="17"/>
      <c r="L95" s="17"/>
      <c r="M95" s="17"/>
      <c r="N95" s="17"/>
      <c r="O95" s="17"/>
      <c r="P95" s="21"/>
      <c r="Q95" s="17"/>
      <c r="R95" s="17"/>
      <c r="S95" s="17"/>
      <c r="T95" s="17"/>
      <c r="U95" s="17"/>
      <c r="V95" s="17"/>
      <c r="W95" s="17"/>
      <c r="X95" s="17"/>
      <c r="Y95" s="17"/>
    </row>
    <row r="96" spans="1:25" ht="23.1" customHeight="1" x14ac:dyDescent="0.5">
      <c r="A96" s="17"/>
      <c r="B96" s="17" t="s">
        <v>31</v>
      </c>
      <c r="C96" s="17">
        <v>25488</v>
      </c>
      <c r="D96" s="17">
        <v>173</v>
      </c>
      <c r="E96" s="17">
        <v>729</v>
      </c>
      <c r="F96" s="17" t="s">
        <v>60</v>
      </c>
      <c r="G96" s="17">
        <v>4</v>
      </c>
      <c r="H96" s="17">
        <v>3</v>
      </c>
      <c r="I96" s="17">
        <v>99</v>
      </c>
      <c r="J96" s="20">
        <f t="shared" si="0"/>
        <v>1999</v>
      </c>
      <c r="K96" s="17"/>
      <c r="L96" s="17"/>
      <c r="M96" s="17"/>
      <c r="N96" s="17"/>
      <c r="O96" s="17"/>
      <c r="P96" s="21"/>
      <c r="Q96" s="17"/>
      <c r="R96" s="17"/>
      <c r="S96" s="17"/>
      <c r="T96" s="17"/>
      <c r="U96" s="17"/>
      <c r="V96" s="17"/>
      <c r="W96" s="17"/>
      <c r="X96" s="17"/>
      <c r="Y96" s="17" t="s">
        <v>111</v>
      </c>
    </row>
    <row r="97" spans="1:25" ht="23.1" customHeight="1" x14ac:dyDescent="0.5">
      <c r="A97" s="17">
        <v>42</v>
      </c>
      <c r="B97" s="17" t="s">
        <v>31</v>
      </c>
      <c r="C97" s="17">
        <v>18169</v>
      </c>
      <c r="D97" s="17">
        <v>109</v>
      </c>
      <c r="E97" s="17">
        <v>1656</v>
      </c>
      <c r="F97" s="17" t="s">
        <v>97</v>
      </c>
      <c r="G97" s="17">
        <v>4</v>
      </c>
      <c r="H97" s="17">
        <v>1</v>
      </c>
      <c r="I97" s="17">
        <v>57</v>
      </c>
      <c r="J97" s="20">
        <f t="shared" si="0"/>
        <v>1757</v>
      </c>
      <c r="K97" s="17"/>
      <c r="L97" s="17"/>
      <c r="M97" s="17"/>
      <c r="N97" s="17"/>
      <c r="O97" s="17">
        <v>42</v>
      </c>
      <c r="P97" s="21" t="s">
        <v>80</v>
      </c>
      <c r="Q97" s="17" t="s">
        <v>44</v>
      </c>
      <c r="R97" s="17" t="s">
        <v>45</v>
      </c>
      <c r="S97" s="17"/>
      <c r="T97" s="17"/>
      <c r="U97" s="17"/>
      <c r="V97" s="17"/>
      <c r="W97" s="17"/>
      <c r="X97" s="17"/>
      <c r="Y97" s="17"/>
    </row>
    <row r="98" spans="1:25" ht="23.1" customHeight="1" x14ac:dyDescent="0.5">
      <c r="A98" s="17"/>
      <c r="B98" s="17" t="s">
        <v>31</v>
      </c>
      <c r="C98" s="17">
        <v>43349</v>
      </c>
      <c r="D98" s="17">
        <v>349</v>
      </c>
      <c r="E98" s="17">
        <v>4031</v>
      </c>
      <c r="F98" s="17" t="s">
        <v>97</v>
      </c>
      <c r="G98" s="17">
        <v>4</v>
      </c>
      <c r="H98" s="17">
        <v>3</v>
      </c>
      <c r="I98" s="17">
        <v>17</v>
      </c>
      <c r="J98" s="20">
        <f t="shared" si="0"/>
        <v>1917</v>
      </c>
      <c r="K98" s="17"/>
      <c r="L98" s="17"/>
      <c r="M98" s="17"/>
      <c r="N98" s="17"/>
      <c r="O98" s="17"/>
      <c r="P98" s="21"/>
      <c r="Q98" s="17"/>
      <c r="R98" s="17"/>
      <c r="S98" s="17"/>
      <c r="T98" s="17"/>
      <c r="U98" s="17"/>
      <c r="V98" s="17"/>
      <c r="W98" s="17"/>
      <c r="X98" s="17"/>
      <c r="Y98" s="17"/>
    </row>
    <row r="99" spans="1:25" ht="23.1" customHeight="1" x14ac:dyDescent="0.5">
      <c r="A99" s="17"/>
      <c r="B99" s="17" t="s">
        <v>31</v>
      </c>
      <c r="C99" s="17">
        <v>25402</v>
      </c>
      <c r="D99" s="17">
        <v>198</v>
      </c>
      <c r="E99" s="17">
        <v>746</v>
      </c>
      <c r="F99" s="17" t="s">
        <v>97</v>
      </c>
      <c r="G99" s="17">
        <v>4</v>
      </c>
      <c r="H99" s="17">
        <v>1</v>
      </c>
      <c r="I99" s="17">
        <v>86</v>
      </c>
      <c r="J99" s="20">
        <f t="shared" si="0"/>
        <v>1786</v>
      </c>
      <c r="K99" s="17"/>
      <c r="L99" s="17"/>
      <c r="M99" s="17"/>
      <c r="N99" s="17"/>
      <c r="O99" s="17"/>
      <c r="P99" s="21"/>
      <c r="Q99" s="17"/>
      <c r="R99" s="17"/>
      <c r="S99" s="17"/>
      <c r="T99" s="17"/>
      <c r="U99" s="17"/>
      <c r="V99" s="17"/>
      <c r="W99" s="17"/>
      <c r="X99" s="17"/>
      <c r="Y99" s="17"/>
    </row>
    <row r="100" spans="1:25" ht="23.1" customHeight="1" x14ac:dyDescent="0.5">
      <c r="A100" s="17"/>
      <c r="B100" s="17" t="s">
        <v>31</v>
      </c>
      <c r="C100" s="17">
        <v>43297</v>
      </c>
      <c r="D100" s="17">
        <v>325</v>
      </c>
      <c r="E100" s="17">
        <v>3961</v>
      </c>
      <c r="F100" s="17" t="s">
        <v>97</v>
      </c>
      <c r="G100" s="17">
        <v>1</v>
      </c>
      <c r="H100" s="17">
        <v>0</v>
      </c>
      <c r="I100" s="17">
        <v>40</v>
      </c>
      <c r="J100" s="20">
        <f t="shared" si="0"/>
        <v>440</v>
      </c>
      <c r="K100" s="17"/>
      <c r="L100" s="17"/>
      <c r="M100" s="17"/>
      <c r="N100" s="17"/>
      <c r="O100" s="17"/>
      <c r="P100" s="21"/>
      <c r="Q100" s="17"/>
      <c r="R100" s="17"/>
      <c r="S100" s="17"/>
      <c r="T100" s="17"/>
      <c r="U100" s="17"/>
      <c r="V100" s="17"/>
      <c r="W100" s="17"/>
      <c r="X100" s="17"/>
      <c r="Y100" s="17" t="s">
        <v>112</v>
      </c>
    </row>
    <row r="101" spans="1:25" ht="23.1" customHeight="1" x14ac:dyDescent="0.5">
      <c r="A101" s="17">
        <v>43</v>
      </c>
      <c r="B101" s="17" t="s">
        <v>31</v>
      </c>
      <c r="C101" s="17">
        <v>15141</v>
      </c>
      <c r="D101" s="17">
        <v>1</v>
      </c>
      <c r="E101" s="17">
        <v>1208</v>
      </c>
      <c r="F101" s="17" t="s">
        <v>97</v>
      </c>
      <c r="G101" s="17">
        <v>36</v>
      </c>
      <c r="H101" s="17">
        <v>3</v>
      </c>
      <c r="I101" s="17">
        <v>95</v>
      </c>
      <c r="J101" s="20">
        <f t="shared" si="0"/>
        <v>14795</v>
      </c>
      <c r="K101" s="17"/>
      <c r="L101" s="17"/>
      <c r="M101" s="17"/>
      <c r="N101" s="17"/>
      <c r="O101" s="17">
        <v>43</v>
      </c>
      <c r="P101" s="21" t="s">
        <v>68</v>
      </c>
      <c r="Q101" s="17" t="s">
        <v>44</v>
      </c>
      <c r="R101" s="17" t="s">
        <v>45</v>
      </c>
      <c r="S101" s="17"/>
      <c r="T101" s="17"/>
      <c r="U101" s="17"/>
      <c r="V101" s="17"/>
      <c r="W101" s="17"/>
      <c r="X101" s="17"/>
      <c r="Y101" s="17" t="s">
        <v>113</v>
      </c>
    </row>
    <row r="102" spans="1:25" ht="23.1" customHeight="1" x14ac:dyDescent="0.5">
      <c r="A102" s="17">
        <v>44</v>
      </c>
      <c r="B102" s="17" t="s">
        <v>31</v>
      </c>
      <c r="C102" s="17">
        <v>25401</v>
      </c>
      <c r="D102" s="17">
        <v>197</v>
      </c>
      <c r="E102" s="17">
        <v>719</v>
      </c>
      <c r="F102" s="17" t="s">
        <v>115</v>
      </c>
      <c r="G102" s="17">
        <v>4</v>
      </c>
      <c r="H102" s="17">
        <v>0</v>
      </c>
      <c r="I102" s="17">
        <v>83</v>
      </c>
      <c r="J102" s="20">
        <f t="shared" si="0"/>
        <v>1683</v>
      </c>
      <c r="K102" s="17"/>
      <c r="L102" s="17"/>
      <c r="M102" s="17"/>
      <c r="N102" s="17"/>
      <c r="O102" s="17">
        <v>44</v>
      </c>
      <c r="P102" s="21" t="s">
        <v>114</v>
      </c>
      <c r="Q102" s="17" t="s">
        <v>44</v>
      </c>
      <c r="R102" s="17" t="s">
        <v>45</v>
      </c>
      <c r="S102" s="17"/>
      <c r="T102" s="17"/>
      <c r="U102" s="17"/>
      <c r="V102" s="17"/>
      <c r="W102" s="17"/>
      <c r="X102" s="17"/>
      <c r="Y102" s="17"/>
    </row>
    <row r="103" spans="1:25" ht="23.1" customHeight="1" x14ac:dyDescent="0.5">
      <c r="A103" s="17"/>
      <c r="B103" s="17" t="s">
        <v>31</v>
      </c>
      <c r="C103" s="17">
        <v>25300</v>
      </c>
      <c r="D103" s="17">
        <v>196</v>
      </c>
      <c r="E103" s="17">
        <v>718</v>
      </c>
      <c r="F103" s="17" t="s">
        <v>115</v>
      </c>
      <c r="G103" s="17">
        <v>4</v>
      </c>
      <c r="H103" s="17">
        <v>0</v>
      </c>
      <c r="I103" s="17">
        <v>16</v>
      </c>
      <c r="J103" s="20">
        <f t="shared" si="0"/>
        <v>1616</v>
      </c>
      <c r="K103" s="17"/>
      <c r="L103" s="17"/>
      <c r="M103" s="17"/>
      <c r="N103" s="17"/>
      <c r="O103" s="17"/>
      <c r="P103" s="21"/>
      <c r="Q103" s="17"/>
      <c r="R103" s="17"/>
      <c r="S103" s="17"/>
      <c r="T103" s="17"/>
      <c r="U103" s="17"/>
      <c r="V103" s="17"/>
      <c r="W103" s="17"/>
      <c r="X103" s="17"/>
      <c r="Y103" s="17"/>
    </row>
    <row r="104" spans="1:25" ht="23.1" customHeight="1" x14ac:dyDescent="0.5">
      <c r="A104" s="17"/>
      <c r="B104" s="17" t="s">
        <v>31</v>
      </c>
      <c r="C104" s="17">
        <v>25398</v>
      </c>
      <c r="D104" s="17">
        <v>194</v>
      </c>
      <c r="E104" s="17">
        <v>716</v>
      </c>
      <c r="F104" s="17" t="s">
        <v>115</v>
      </c>
      <c r="G104" s="17">
        <v>2</v>
      </c>
      <c r="H104" s="17">
        <v>1</v>
      </c>
      <c r="I104" s="17">
        <v>78</v>
      </c>
      <c r="J104" s="20">
        <f t="shared" si="0"/>
        <v>978</v>
      </c>
      <c r="K104" s="17"/>
      <c r="L104" s="17"/>
      <c r="M104" s="17"/>
      <c r="N104" s="17"/>
      <c r="O104" s="17"/>
      <c r="P104" s="21"/>
      <c r="Q104" s="17"/>
      <c r="R104" s="17"/>
      <c r="S104" s="17"/>
      <c r="T104" s="17"/>
      <c r="U104" s="17"/>
      <c r="V104" s="17"/>
      <c r="W104" s="17"/>
      <c r="X104" s="17"/>
      <c r="Y104" s="17"/>
    </row>
    <row r="105" spans="1:25" ht="23.1" customHeight="1" x14ac:dyDescent="0.5">
      <c r="A105" s="17"/>
      <c r="B105" s="17" t="s">
        <v>31</v>
      </c>
      <c r="C105" s="17">
        <v>25399</v>
      </c>
      <c r="D105" s="17">
        <v>194</v>
      </c>
      <c r="E105" s="17">
        <v>717</v>
      </c>
      <c r="F105" s="17" t="s">
        <v>115</v>
      </c>
      <c r="G105" s="17">
        <v>4</v>
      </c>
      <c r="H105" s="17">
        <v>3</v>
      </c>
      <c r="I105" s="17">
        <v>26</v>
      </c>
      <c r="J105" s="20">
        <f t="shared" si="0"/>
        <v>1926</v>
      </c>
      <c r="K105" s="17"/>
      <c r="L105" s="17"/>
      <c r="M105" s="17"/>
      <c r="N105" s="17"/>
      <c r="O105" s="17"/>
      <c r="P105" s="21"/>
      <c r="Q105" s="17"/>
      <c r="R105" s="17"/>
      <c r="S105" s="17"/>
      <c r="T105" s="17"/>
      <c r="U105" s="17"/>
      <c r="V105" s="17"/>
      <c r="W105" s="17"/>
      <c r="X105" s="17"/>
      <c r="Y105" s="17" t="s">
        <v>116</v>
      </c>
    </row>
    <row r="106" spans="1:25" ht="23.1" customHeight="1" x14ac:dyDescent="0.5">
      <c r="A106" s="17">
        <v>45</v>
      </c>
      <c r="B106" s="17" t="s">
        <v>31</v>
      </c>
      <c r="C106" s="17">
        <v>18315</v>
      </c>
      <c r="D106" s="17">
        <v>33</v>
      </c>
      <c r="E106" s="17">
        <v>2598</v>
      </c>
      <c r="F106" s="17" t="s">
        <v>117</v>
      </c>
      <c r="G106" s="17">
        <v>13</v>
      </c>
      <c r="H106" s="17">
        <v>2</v>
      </c>
      <c r="I106" s="17">
        <v>11</v>
      </c>
      <c r="J106" s="20">
        <f t="shared" si="0"/>
        <v>5411</v>
      </c>
      <c r="K106" s="17"/>
      <c r="L106" s="17"/>
      <c r="M106" s="17"/>
      <c r="N106" s="17"/>
      <c r="O106" s="17">
        <v>45</v>
      </c>
      <c r="P106" s="21" t="s">
        <v>66</v>
      </c>
      <c r="Q106" s="17" t="s">
        <v>44</v>
      </c>
      <c r="R106" s="17" t="s">
        <v>45</v>
      </c>
      <c r="S106" s="17"/>
      <c r="T106" s="17"/>
      <c r="U106" s="17"/>
      <c r="V106" s="17"/>
      <c r="W106" s="17"/>
      <c r="X106" s="17"/>
      <c r="Y106" s="17"/>
    </row>
    <row r="107" spans="1:25" ht="23.1" customHeight="1" x14ac:dyDescent="0.5">
      <c r="A107" s="17"/>
      <c r="B107" s="17" t="s">
        <v>31</v>
      </c>
      <c r="C107" s="17">
        <v>18184</v>
      </c>
      <c r="D107" s="17">
        <v>113</v>
      </c>
      <c r="E107" s="17">
        <v>1671</v>
      </c>
      <c r="F107" s="17" t="s">
        <v>117</v>
      </c>
      <c r="G107" s="17">
        <v>13</v>
      </c>
      <c r="H107" s="17">
        <v>3</v>
      </c>
      <c r="I107" s="17">
        <v>99</v>
      </c>
      <c r="J107" s="20">
        <f t="shared" si="0"/>
        <v>5599</v>
      </c>
      <c r="K107" s="17"/>
      <c r="L107" s="17"/>
      <c r="M107" s="17"/>
      <c r="N107" s="17"/>
      <c r="O107" s="17"/>
      <c r="P107" s="21"/>
      <c r="Q107" s="17"/>
      <c r="R107" s="17"/>
      <c r="S107" s="17"/>
      <c r="T107" s="17"/>
      <c r="U107" s="17"/>
      <c r="V107" s="17"/>
      <c r="W107" s="17"/>
      <c r="X107" s="17"/>
      <c r="Y107" s="17" t="s">
        <v>118</v>
      </c>
    </row>
    <row r="108" spans="1:25" ht="23.1" customHeight="1" x14ac:dyDescent="0.5">
      <c r="A108" s="17">
        <v>46</v>
      </c>
      <c r="B108" s="17" t="s">
        <v>31</v>
      </c>
      <c r="C108" s="17">
        <v>18002</v>
      </c>
      <c r="D108" s="17">
        <v>57</v>
      </c>
      <c r="E108" s="17">
        <v>1489</v>
      </c>
      <c r="F108" s="17" t="s">
        <v>120</v>
      </c>
      <c r="G108" s="17">
        <v>37</v>
      </c>
      <c r="H108" s="17">
        <v>3</v>
      </c>
      <c r="I108" s="17">
        <v>23</v>
      </c>
      <c r="J108" s="20">
        <f t="shared" si="0"/>
        <v>15123</v>
      </c>
      <c r="K108" s="17"/>
      <c r="L108" s="17"/>
      <c r="M108" s="17"/>
      <c r="N108" s="17"/>
      <c r="O108" s="17">
        <v>46</v>
      </c>
      <c r="P108" s="21" t="s">
        <v>119</v>
      </c>
      <c r="Q108" s="17" t="s">
        <v>44</v>
      </c>
      <c r="R108" s="17" t="s">
        <v>45</v>
      </c>
      <c r="S108" s="17"/>
      <c r="T108" s="17"/>
      <c r="U108" s="17"/>
      <c r="V108" s="17"/>
      <c r="W108" s="17"/>
      <c r="X108" s="17"/>
      <c r="Y108" s="17" t="s">
        <v>121</v>
      </c>
    </row>
    <row r="109" spans="1:25" ht="23.1" customHeight="1" x14ac:dyDescent="0.5">
      <c r="A109" s="17">
        <v>47</v>
      </c>
      <c r="B109" s="17" t="s">
        <v>31</v>
      </c>
      <c r="C109" s="17">
        <v>33443</v>
      </c>
      <c r="D109" s="17">
        <v>201</v>
      </c>
      <c r="E109" s="17">
        <v>2173</v>
      </c>
      <c r="F109" s="17" t="s">
        <v>97</v>
      </c>
      <c r="G109" s="17">
        <v>5</v>
      </c>
      <c r="H109" s="17">
        <v>3</v>
      </c>
      <c r="I109" s="17">
        <v>97</v>
      </c>
      <c r="J109" s="20">
        <f t="shared" si="0"/>
        <v>2397</v>
      </c>
      <c r="K109" s="17"/>
      <c r="L109" s="17"/>
      <c r="M109" s="17"/>
      <c r="N109" s="17"/>
      <c r="O109" s="17">
        <v>47</v>
      </c>
      <c r="P109" s="21" t="s">
        <v>87</v>
      </c>
      <c r="Q109" s="17" t="s">
        <v>44</v>
      </c>
      <c r="R109" s="17" t="s">
        <v>45</v>
      </c>
      <c r="S109" s="17"/>
      <c r="T109" s="17"/>
      <c r="U109" s="17"/>
      <c r="V109" s="17"/>
      <c r="W109" s="17"/>
      <c r="X109" s="17"/>
      <c r="Y109" s="21" t="s">
        <v>126</v>
      </c>
    </row>
    <row r="110" spans="1:25" ht="23.1" customHeight="1" x14ac:dyDescent="0.5">
      <c r="A110" s="17">
        <v>48</v>
      </c>
      <c r="B110" s="17" t="s">
        <v>31</v>
      </c>
      <c r="C110" s="17">
        <v>19240</v>
      </c>
      <c r="D110" s="17">
        <v>139</v>
      </c>
      <c r="E110" s="17">
        <v>1739</v>
      </c>
      <c r="F110" s="17" t="s">
        <v>48</v>
      </c>
      <c r="G110" s="17">
        <v>6</v>
      </c>
      <c r="H110" s="17">
        <v>0</v>
      </c>
      <c r="I110" s="17">
        <v>60</v>
      </c>
      <c r="J110" s="20">
        <f t="shared" si="0"/>
        <v>2460</v>
      </c>
      <c r="K110" s="17"/>
      <c r="L110" s="17"/>
      <c r="M110" s="17"/>
      <c r="N110" s="17"/>
      <c r="O110" s="17">
        <v>48</v>
      </c>
      <c r="P110" s="21" t="s">
        <v>122</v>
      </c>
      <c r="Q110" s="17" t="s">
        <v>44</v>
      </c>
      <c r="R110" s="17" t="s">
        <v>45</v>
      </c>
      <c r="S110" s="17"/>
      <c r="T110" s="17"/>
      <c r="U110" s="17"/>
      <c r="V110" s="17"/>
      <c r="W110" s="17"/>
      <c r="X110" s="17"/>
      <c r="Y110" s="21" t="s">
        <v>127</v>
      </c>
    </row>
    <row r="111" spans="1:25" ht="23.1" customHeight="1" x14ac:dyDescent="0.5">
      <c r="A111" s="17">
        <v>49</v>
      </c>
      <c r="B111" s="17" t="s">
        <v>123</v>
      </c>
      <c r="C111" s="17">
        <v>18295</v>
      </c>
      <c r="D111" s="17">
        <v>64</v>
      </c>
      <c r="E111" s="17">
        <v>3785</v>
      </c>
      <c r="F111" s="17" t="s">
        <v>97</v>
      </c>
      <c r="G111" s="17">
        <v>7</v>
      </c>
      <c r="H111" s="17">
        <v>0</v>
      </c>
      <c r="I111" s="17">
        <v>7</v>
      </c>
      <c r="J111" s="20">
        <f t="shared" si="0"/>
        <v>2807</v>
      </c>
      <c r="K111" s="17"/>
      <c r="L111" s="17"/>
      <c r="M111" s="17"/>
      <c r="N111" s="17"/>
      <c r="O111" s="17">
        <v>49</v>
      </c>
      <c r="P111" s="21" t="s">
        <v>124</v>
      </c>
      <c r="Q111" s="17" t="s">
        <v>44</v>
      </c>
      <c r="R111" s="17" t="s">
        <v>45</v>
      </c>
      <c r="S111" s="17"/>
      <c r="T111" s="17"/>
      <c r="U111" s="17"/>
      <c r="V111" s="17"/>
      <c r="W111" s="17"/>
      <c r="X111" s="17"/>
      <c r="Y111" s="21" t="s">
        <v>125</v>
      </c>
    </row>
    <row r="112" spans="1:25" ht="23.1" customHeight="1" x14ac:dyDescent="0.5">
      <c r="A112" s="17"/>
      <c r="B112" s="17" t="s">
        <v>123</v>
      </c>
      <c r="C112" s="17">
        <v>37132</v>
      </c>
      <c r="D112" s="17">
        <v>403</v>
      </c>
      <c r="E112" s="17">
        <v>2856</v>
      </c>
      <c r="F112" s="17" t="s">
        <v>97</v>
      </c>
      <c r="G112" s="17">
        <v>3</v>
      </c>
      <c r="H112" s="17">
        <v>1</v>
      </c>
      <c r="I112" s="17">
        <v>26</v>
      </c>
      <c r="J112" s="20">
        <f t="shared" si="0"/>
        <v>1326</v>
      </c>
      <c r="K112" s="17"/>
      <c r="L112" s="17"/>
      <c r="M112" s="17"/>
      <c r="N112" s="17"/>
      <c r="O112" s="17"/>
      <c r="P112" s="21"/>
      <c r="Q112" s="17"/>
      <c r="R112" s="17"/>
      <c r="S112" s="17"/>
      <c r="T112" s="17"/>
      <c r="U112" s="17"/>
      <c r="V112" s="17"/>
      <c r="W112" s="17"/>
      <c r="X112" s="17"/>
      <c r="Y112" s="21"/>
    </row>
    <row r="113" spans="1:25" ht="23.1" customHeight="1" x14ac:dyDescent="0.5">
      <c r="A113" s="17"/>
      <c r="B113" s="17" t="s">
        <v>123</v>
      </c>
      <c r="C113" s="17">
        <v>47256</v>
      </c>
      <c r="D113" s="17">
        <v>501</v>
      </c>
      <c r="E113" s="17">
        <v>4749</v>
      </c>
      <c r="F113" s="17" t="s">
        <v>97</v>
      </c>
      <c r="G113" s="17">
        <v>1</v>
      </c>
      <c r="H113" s="17">
        <v>0</v>
      </c>
      <c r="I113" s="17">
        <v>0</v>
      </c>
      <c r="J113" s="20">
        <f t="shared" si="0"/>
        <v>400</v>
      </c>
      <c r="K113" s="17"/>
      <c r="L113" s="17"/>
      <c r="M113" s="17"/>
      <c r="N113" s="17"/>
      <c r="O113" s="17"/>
      <c r="P113" s="21"/>
      <c r="Q113" s="17"/>
      <c r="R113" s="17"/>
      <c r="S113" s="17"/>
      <c r="T113" s="17"/>
      <c r="U113" s="17"/>
      <c r="V113" s="17"/>
      <c r="W113" s="17"/>
      <c r="X113" s="17"/>
      <c r="Y113" s="21"/>
    </row>
    <row r="114" spans="1:25" ht="23.1" customHeight="1" x14ac:dyDescent="0.5">
      <c r="A114" s="17">
        <v>50</v>
      </c>
      <c r="B114" s="17" t="s">
        <v>128</v>
      </c>
      <c r="C114" s="17">
        <v>418</v>
      </c>
      <c r="D114" s="17">
        <v>83</v>
      </c>
      <c r="E114" s="17"/>
      <c r="F114" s="17" t="s">
        <v>97</v>
      </c>
      <c r="G114" s="17">
        <v>19</v>
      </c>
      <c r="H114" s="17">
        <v>3</v>
      </c>
      <c r="I114" s="17">
        <v>60</v>
      </c>
      <c r="J114" s="20">
        <f t="shared" si="0"/>
        <v>7960</v>
      </c>
      <c r="K114" s="17"/>
      <c r="L114" s="17"/>
      <c r="M114" s="17"/>
      <c r="N114" s="17"/>
      <c r="O114" s="17">
        <v>50</v>
      </c>
      <c r="P114" s="21" t="s">
        <v>124</v>
      </c>
      <c r="Q114" s="17" t="s">
        <v>44</v>
      </c>
      <c r="R114" s="17" t="s">
        <v>45</v>
      </c>
      <c r="S114" s="17"/>
      <c r="T114" s="17"/>
      <c r="U114" s="17"/>
      <c r="V114" s="17"/>
      <c r="W114" s="17"/>
      <c r="X114" s="17"/>
      <c r="Y114" s="21" t="s">
        <v>129</v>
      </c>
    </row>
    <row r="115" spans="1:25" ht="23.1" customHeight="1" x14ac:dyDescent="0.5">
      <c r="A115" s="17">
        <v>51</v>
      </c>
      <c r="B115" s="17" t="s">
        <v>128</v>
      </c>
      <c r="C115" s="17">
        <v>18066</v>
      </c>
      <c r="D115" s="17">
        <v>115</v>
      </c>
      <c r="E115" s="17">
        <v>1553</v>
      </c>
      <c r="F115" s="17" t="s">
        <v>97</v>
      </c>
      <c r="G115" s="17">
        <v>3</v>
      </c>
      <c r="H115" s="17">
        <v>0</v>
      </c>
      <c r="I115" s="17">
        <v>92</v>
      </c>
      <c r="J115" s="20">
        <f t="shared" si="0"/>
        <v>1292</v>
      </c>
      <c r="K115" s="17"/>
      <c r="L115" s="17"/>
      <c r="M115" s="17"/>
      <c r="N115" s="17"/>
      <c r="O115" s="17">
        <v>51</v>
      </c>
      <c r="P115" s="21" t="s">
        <v>130</v>
      </c>
      <c r="Q115" s="17" t="s">
        <v>44</v>
      </c>
      <c r="R115" s="17" t="s">
        <v>45</v>
      </c>
      <c r="S115" s="17"/>
      <c r="T115" s="17"/>
      <c r="U115" s="17"/>
      <c r="V115" s="17"/>
      <c r="W115" s="17"/>
      <c r="X115" s="17"/>
      <c r="Y115" s="21" t="s">
        <v>131</v>
      </c>
    </row>
    <row r="116" spans="1:25" ht="23.1" customHeight="1" x14ac:dyDescent="0.5">
      <c r="A116" s="17">
        <v>52</v>
      </c>
      <c r="B116" s="17" t="s">
        <v>123</v>
      </c>
      <c r="C116" s="17">
        <v>34524</v>
      </c>
      <c r="D116" s="17">
        <v>272</v>
      </c>
      <c r="E116" s="17">
        <v>34524</v>
      </c>
      <c r="F116" s="17" t="s">
        <v>97</v>
      </c>
      <c r="G116" s="17">
        <v>4</v>
      </c>
      <c r="H116" s="17">
        <v>2</v>
      </c>
      <c r="I116" s="17">
        <v>54</v>
      </c>
      <c r="J116" s="20">
        <f t="shared" si="0"/>
        <v>1854</v>
      </c>
      <c r="K116" s="17"/>
      <c r="L116" s="17"/>
      <c r="M116" s="17"/>
      <c r="N116" s="17"/>
      <c r="O116" s="17">
        <v>52</v>
      </c>
      <c r="P116" s="21" t="s">
        <v>132</v>
      </c>
      <c r="Q116" s="17" t="s">
        <v>44</v>
      </c>
      <c r="R116" s="17" t="s">
        <v>45</v>
      </c>
      <c r="S116" s="17"/>
      <c r="T116" s="17"/>
      <c r="U116" s="17"/>
      <c r="V116" s="17"/>
      <c r="W116" s="17"/>
      <c r="X116" s="17"/>
      <c r="Y116" s="21" t="s">
        <v>133</v>
      </c>
    </row>
    <row r="117" spans="1:25" ht="23.1" customHeight="1" x14ac:dyDescent="0.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3"/>
      <c r="Q117" s="30"/>
      <c r="R117" s="30"/>
      <c r="S117" s="30"/>
      <c r="T117" s="30"/>
      <c r="U117" s="30"/>
      <c r="V117" s="30"/>
      <c r="W117" s="30"/>
      <c r="X117" s="30"/>
      <c r="Y117" s="33"/>
    </row>
    <row r="122" spans="1:25" ht="6" customHeight="1" x14ac:dyDescent="0.5"/>
    <row r="123" spans="1:25" ht="22.5" customHeight="1" x14ac:dyDescent="0.5"/>
    <row r="124" spans="1:25" ht="21" customHeight="1" x14ac:dyDescent="0.5"/>
    <row r="127" spans="1:25" x14ac:dyDescent="0.5">
      <c r="K127" s="54"/>
    </row>
    <row r="128" spans="1:25" x14ac:dyDescent="0.5">
      <c r="K128" s="54"/>
    </row>
    <row r="129" spans="11:11" x14ac:dyDescent="0.5">
      <c r="K129" s="54"/>
    </row>
    <row r="130" spans="11:11" x14ac:dyDescent="0.5">
      <c r="K130" s="54"/>
    </row>
  </sheetData>
  <mergeCells count="35">
    <mergeCell ref="X6:X9"/>
    <mergeCell ref="Y6:Y9"/>
    <mergeCell ref="J7:J9"/>
    <mergeCell ref="G6:I6"/>
    <mergeCell ref="J6:N6"/>
    <mergeCell ref="O6:O9"/>
    <mergeCell ref="P6:P9"/>
    <mergeCell ref="G7:G9"/>
    <mergeCell ref="H7:H9"/>
    <mergeCell ref="I7:I9"/>
    <mergeCell ref="Q6:Q9"/>
    <mergeCell ref="R6:R9"/>
    <mergeCell ref="T7:T9"/>
    <mergeCell ref="U7:U9"/>
    <mergeCell ref="K7:K9"/>
    <mergeCell ref="L7:L9"/>
    <mergeCell ref="M7:M9"/>
    <mergeCell ref="N7:N9"/>
    <mergeCell ref="S6:S9"/>
    <mergeCell ref="T6:W6"/>
    <mergeCell ref="V7:V9"/>
    <mergeCell ref="W7:W9"/>
    <mergeCell ref="L1:N1"/>
    <mergeCell ref="A2:Y2"/>
    <mergeCell ref="A3:Y3"/>
    <mergeCell ref="A5:N5"/>
    <mergeCell ref="O5:Y5"/>
    <mergeCell ref="X1:Y1"/>
    <mergeCell ref="A6:A9"/>
    <mergeCell ref="B6:B9"/>
    <mergeCell ref="C6:C9"/>
    <mergeCell ref="D6:E6"/>
    <mergeCell ref="F6:F9"/>
    <mergeCell ref="D7:D9"/>
    <mergeCell ref="E7:E9"/>
  </mergeCells>
  <pageMargins left="0.19685039370078741" right="0.19685039370078741" top="0.19685039370078741" bottom="0.19685039370078741" header="0.31496062992125984" footer="0.31496062992125984"/>
  <pageSetup scale="7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Z132"/>
  <sheetViews>
    <sheetView view="pageBreakPreview" topLeftCell="A4" zoomScale="84" zoomScaleNormal="98" zoomScaleSheetLayoutView="84" workbookViewId="0">
      <pane ySplit="6" topLeftCell="A49" activePane="bottomLeft" state="frozen"/>
      <selection activeCell="L68" sqref="L68"/>
      <selection pane="bottomLeft" activeCell="P55" sqref="P55"/>
    </sheetView>
  </sheetViews>
  <sheetFormatPr defaultRowHeight="19.8" x14ac:dyDescent="0.5"/>
  <cols>
    <col min="1" max="1" width="3.3984375" style="9" customWidth="1"/>
    <col min="2" max="3" width="5.59765625" style="9" customWidth="1"/>
    <col min="4" max="4" width="6" style="9" customWidth="1"/>
    <col min="5" max="5" width="5.3984375" style="9" customWidth="1"/>
    <col min="6" max="6" width="10" style="9" customWidth="1"/>
    <col min="7" max="7" width="3.09765625" style="9" customWidth="1"/>
    <col min="8" max="8" width="3.69921875" style="9" customWidth="1"/>
    <col min="9" max="9" width="3.3984375" style="9" customWidth="1"/>
    <col min="10" max="10" width="6.8984375" style="9" customWidth="1"/>
    <col min="11" max="11" width="7.09765625" style="9" customWidth="1"/>
    <col min="12" max="12" width="6.09765625" style="9" customWidth="1"/>
    <col min="13" max="13" width="7" style="9" customWidth="1"/>
    <col min="14" max="14" width="7.59765625" style="9" customWidth="1"/>
    <col min="15" max="15" width="3.19921875" style="9" customWidth="1"/>
    <col min="16" max="16" width="7.19921875" style="9" customWidth="1"/>
    <col min="17" max="17" width="11.59765625" style="9" customWidth="1"/>
    <col min="18" max="19" width="11.19921875" style="9" customWidth="1"/>
    <col min="20" max="20" width="8.09765625" style="9" customWidth="1"/>
    <col min="21" max="21" width="5.8984375" style="9" customWidth="1"/>
    <col min="22" max="22" width="5" style="9" customWidth="1"/>
    <col min="23" max="23" width="8.3984375" style="9" customWidth="1"/>
    <col min="24" max="24" width="8.59765625" style="9" customWidth="1"/>
    <col min="25" max="25" width="8.19921875" style="44" customWidth="1"/>
    <col min="26" max="256" width="9" style="9"/>
    <col min="257" max="257" width="3.3984375" style="9" customWidth="1"/>
    <col min="258" max="258" width="5.3984375" style="9" customWidth="1"/>
    <col min="259" max="259" width="5.59765625" style="9" customWidth="1"/>
    <col min="260" max="260" width="6" style="9" customWidth="1"/>
    <col min="261" max="261" width="5.3984375" style="9" customWidth="1"/>
    <col min="262" max="262" width="10" style="9" customWidth="1"/>
    <col min="263" max="263" width="3.09765625" style="9" customWidth="1"/>
    <col min="264" max="264" width="3.69921875" style="9" customWidth="1"/>
    <col min="265" max="265" width="3.3984375" style="9" customWidth="1"/>
    <col min="266" max="266" width="6.8984375" style="9" customWidth="1"/>
    <col min="267" max="267" width="7.09765625" style="9" customWidth="1"/>
    <col min="268" max="268" width="6.09765625" style="9" customWidth="1"/>
    <col min="269" max="269" width="7" style="9" customWidth="1"/>
    <col min="270" max="270" width="7.59765625" style="9" customWidth="1"/>
    <col min="271" max="271" width="3.19921875" style="9" customWidth="1"/>
    <col min="272" max="272" width="7.19921875" style="9" customWidth="1"/>
    <col min="273" max="273" width="11.59765625" style="9" customWidth="1"/>
    <col min="274" max="275" width="11.19921875" style="9" customWidth="1"/>
    <col min="276" max="276" width="8.09765625" style="9" customWidth="1"/>
    <col min="277" max="277" width="5.8984375" style="9" customWidth="1"/>
    <col min="278" max="278" width="5" style="9" customWidth="1"/>
    <col min="279" max="279" width="8.3984375" style="9" customWidth="1"/>
    <col min="280" max="280" width="8.59765625" style="9" customWidth="1"/>
    <col min="281" max="281" width="6.3984375" style="9" customWidth="1"/>
    <col min="282" max="512" width="9" style="9"/>
    <col min="513" max="513" width="3.3984375" style="9" customWidth="1"/>
    <col min="514" max="514" width="5.3984375" style="9" customWidth="1"/>
    <col min="515" max="515" width="5.59765625" style="9" customWidth="1"/>
    <col min="516" max="516" width="6" style="9" customWidth="1"/>
    <col min="517" max="517" width="5.3984375" style="9" customWidth="1"/>
    <col min="518" max="518" width="10" style="9" customWidth="1"/>
    <col min="519" max="519" width="3.09765625" style="9" customWidth="1"/>
    <col min="520" max="520" width="3.69921875" style="9" customWidth="1"/>
    <col min="521" max="521" width="3.3984375" style="9" customWidth="1"/>
    <col min="522" max="522" width="6.8984375" style="9" customWidth="1"/>
    <col min="523" max="523" width="7.09765625" style="9" customWidth="1"/>
    <col min="524" max="524" width="6.09765625" style="9" customWidth="1"/>
    <col min="525" max="525" width="7" style="9" customWidth="1"/>
    <col min="526" max="526" width="7.59765625" style="9" customWidth="1"/>
    <col min="527" max="527" width="3.19921875" style="9" customWidth="1"/>
    <col min="528" max="528" width="7.19921875" style="9" customWidth="1"/>
    <col min="529" max="529" width="11.59765625" style="9" customWidth="1"/>
    <col min="530" max="531" width="11.19921875" style="9" customWidth="1"/>
    <col min="532" max="532" width="8.09765625" style="9" customWidth="1"/>
    <col min="533" max="533" width="5.8984375" style="9" customWidth="1"/>
    <col min="534" max="534" width="5" style="9" customWidth="1"/>
    <col min="535" max="535" width="8.3984375" style="9" customWidth="1"/>
    <col min="536" max="536" width="8.59765625" style="9" customWidth="1"/>
    <col min="537" max="537" width="6.3984375" style="9" customWidth="1"/>
    <col min="538" max="768" width="9" style="9"/>
    <col min="769" max="769" width="3.3984375" style="9" customWidth="1"/>
    <col min="770" max="770" width="5.3984375" style="9" customWidth="1"/>
    <col min="771" max="771" width="5.59765625" style="9" customWidth="1"/>
    <col min="772" max="772" width="6" style="9" customWidth="1"/>
    <col min="773" max="773" width="5.3984375" style="9" customWidth="1"/>
    <col min="774" max="774" width="10" style="9" customWidth="1"/>
    <col min="775" max="775" width="3.09765625" style="9" customWidth="1"/>
    <col min="776" max="776" width="3.69921875" style="9" customWidth="1"/>
    <col min="777" max="777" width="3.3984375" style="9" customWidth="1"/>
    <col min="778" max="778" width="6.8984375" style="9" customWidth="1"/>
    <col min="779" max="779" width="7.09765625" style="9" customWidth="1"/>
    <col min="780" max="780" width="6.09765625" style="9" customWidth="1"/>
    <col min="781" max="781" width="7" style="9" customWidth="1"/>
    <col min="782" max="782" width="7.59765625" style="9" customWidth="1"/>
    <col min="783" max="783" width="3.19921875" style="9" customWidth="1"/>
    <col min="784" max="784" width="7.19921875" style="9" customWidth="1"/>
    <col min="785" max="785" width="11.59765625" style="9" customWidth="1"/>
    <col min="786" max="787" width="11.19921875" style="9" customWidth="1"/>
    <col min="788" max="788" width="8.09765625" style="9" customWidth="1"/>
    <col min="789" max="789" width="5.8984375" style="9" customWidth="1"/>
    <col min="790" max="790" width="5" style="9" customWidth="1"/>
    <col min="791" max="791" width="8.3984375" style="9" customWidth="1"/>
    <col min="792" max="792" width="8.59765625" style="9" customWidth="1"/>
    <col min="793" max="793" width="6.3984375" style="9" customWidth="1"/>
    <col min="794" max="1024" width="9" style="9"/>
    <col min="1025" max="1025" width="3.3984375" style="9" customWidth="1"/>
    <col min="1026" max="1026" width="5.3984375" style="9" customWidth="1"/>
    <col min="1027" max="1027" width="5.59765625" style="9" customWidth="1"/>
    <col min="1028" max="1028" width="6" style="9" customWidth="1"/>
    <col min="1029" max="1029" width="5.3984375" style="9" customWidth="1"/>
    <col min="1030" max="1030" width="10" style="9" customWidth="1"/>
    <col min="1031" max="1031" width="3.09765625" style="9" customWidth="1"/>
    <col min="1032" max="1032" width="3.69921875" style="9" customWidth="1"/>
    <col min="1033" max="1033" width="3.3984375" style="9" customWidth="1"/>
    <col min="1034" max="1034" width="6.8984375" style="9" customWidth="1"/>
    <col min="1035" max="1035" width="7.09765625" style="9" customWidth="1"/>
    <col min="1036" max="1036" width="6.09765625" style="9" customWidth="1"/>
    <col min="1037" max="1037" width="7" style="9" customWidth="1"/>
    <col min="1038" max="1038" width="7.59765625" style="9" customWidth="1"/>
    <col min="1039" max="1039" width="3.19921875" style="9" customWidth="1"/>
    <col min="1040" max="1040" width="7.19921875" style="9" customWidth="1"/>
    <col min="1041" max="1041" width="11.59765625" style="9" customWidth="1"/>
    <col min="1042" max="1043" width="11.19921875" style="9" customWidth="1"/>
    <col min="1044" max="1044" width="8.09765625" style="9" customWidth="1"/>
    <col min="1045" max="1045" width="5.8984375" style="9" customWidth="1"/>
    <col min="1046" max="1046" width="5" style="9" customWidth="1"/>
    <col min="1047" max="1047" width="8.3984375" style="9" customWidth="1"/>
    <col min="1048" max="1048" width="8.59765625" style="9" customWidth="1"/>
    <col min="1049" max="1049" width="6.3984375" style="9" customWidth="1"/>
    <col min="1050" max="1280" width="9" style="9"/>
    <col min="1281" max="1281" width="3.3984375" style="9" customWidth="1"/>
    <col min="1282" max="1282" width="5.3984375" style="9" customWidth="1"/>
    <col min="1283" max="1283" width="5.59765625" style="9" customWidth="1"/>
    <col min="1284" max="1284" width="6" style="9" customWidth="1"/>
    <col min="1285" max="1285" width="5.3984375" style="9" customWidth="1"/>
    <col min="1286" max="1286" width="10" style="9" customWidth="1"/>
    <col min="1287" max="1287" width="3.09765625" style="9" customWidth="1"/>
    <col min="1288" max="1288" width="3.69921875" style="9" customWidth="1"/>
    <col min="1289" max="1289" width="3.3984375" style="9" customWidth="1"/>
    <col min="1290" max="1290" width="6.8984375" style="9" customWidth="1"/>
    <col min="1291" max="1291" width="7.09765625" style="9" customWidth="1"/>
    <col min="1292" max="1292" width="6.09765625" style="9" customWidth="1"/>
    <col min="1293" max="1293" width="7" style="9" customWidth="1"/>
    <col min="1294" max="1294" width="7.59765625" style="9" customWidth="1"/>
    <col min="1295" max="1295" width="3.19921875" style="9" customWidth="1"/>
    <col min="1296" max="1296" width="7.19921875" style="9" customWidth="1"/>
    <col min="1297" max="1297" width="11.59765625" style="9" customWidth="1"/>
    <col min="1298" max="1299" width="11.19921875" style="9" customWidth="1"/>
    <col min="1300" max="1300" width="8.09765625" style="9" customWidth="1"/>
    <col min="1301" max="1301" width="5.8984375" style="9" customWidth="1"/>
    <col min="1302" max="1302" width="5" style="9" customWidth="1"/>
    <col min="1303" max="1303" width="8.3984375" style="9" customWidth="1"/>
    <col min="1304" max="1304" width="8.59765625" style="9" customWidth="1"/>
    <col min="1305" max="1305" width="6.3984375" style="9" customWidth="1"/>
    <col min="1306" max="1536" width="9" style="9"/>
    <col min="1537" max="1537" width="3.3984375" style="9" customWidth="1"/>
    <col min="1538" max="1538" width="5.3984375" style="9" customWidth="1"/>
    <col min="1539" max="1539" width="5.59765625" style="9" customWidth="1"/>
    <col min="1540" max="1540" width="6" style="9" customWidth="1"/>
    <col min="1541" max="1541" width="5.3984375" style="9" customWidth="1"/>
    <col min="1542" max="1542" width="10" style="9" customWidth="1"/>
    <col min="1543" max="1543" width="3.09765625" style="9" customWidth="1"/>
    <col min="1544" max="1544" width="3.69921875" style="9" customWidth="1"/>
    <col min="1545" max="1545" width="3.3984375" style="9" customWidth="1"/>
    <col min="1546" max="1546" width="6.8984375" style="9" customWidth="1"/>
    <col min="1547" max="1547" width="7.09765625" style="9" customWidth="1"/>
    <col min="1548" max="1548" width="6.09765625" style="9" customWidth="1"/>
    <col min="1549" max="1549" width="7" style="9" customWidth="1"/>
    <col min="1550" max="1550" width="7.59765625" style="9" customWidth="1"/>
    <col min="1551" max="1551" width="3.19921875" style="9" customWidth="1"/>
    <col min="1552" max="1552" width="7.19921875" style="9" customWidth="1"/>
    <col min="1553" max="1553" width="11.59765625" style="9" customWidth="1"/>
    <col min="1554" max="1555" width="11.19921875" style="9" customWidth="1"/>
    <col min="1556" max="1556" width="8.09765625" style="9" customWidth="1"/>
    <col min="1557" max="1557" width="5.8984375" style="9" customWidth="1"/>
    <col min="1558" max="1558" width="5" style="9" customWidth="1"/>
    <col min="1559" max="1559" width="8.3984375" style="9" customWidth="1"/>
    <col min="1560" max="1560" width="8.59765625" style="9" customWidth="1"/>
    <col min="1561" max="1561" width="6.3984375" style="9" customWidth="1"/>
    <col min="1562" max="1792" width="9" style="9"/>
    <col min="1793" max="1793" width="3.3984375" style="9" customWidth="1"/>
    <col min="1794" max="1794" width="5.3984375" style="9" customWidth="1"/>
    <col min="1795" max="1795" width="5.59765625" style="9" customWidth="1"/>
    <col min="1796" max="1796" width="6" style="9" customWidth="1"/>
    <col min="1797" max="1797" width="5.3984375" style="9" customWidth="1"/>
    <col min="1798" max="1798" width="10" style="9" customWidth="1"/>
    <col min="1799" max="1799" width="3.09765625" style="9" customWidth="1"/>
    <col min="1800" max="1800" width="3.69921875" style="9" customWidth="1"/>
    <col min="1801" max="1801" width="3.3984375" style="9" customWidth="1"/>
    <col min="1802" max="1802" width="6.8984375" style="9" customWidth="1"/>
    <col min="1803" max="1803" width="7.09765625" style="9" customWidth="1"/>
    <col min="1804" max="1804" width="6.09765625" style="9" customWidth="1"/>
    <col min="1805" max="1805" width="7" style="9" customWidth="1"/>
    <col min="1806" max="1806" width="7.59765625" style="9" customWidth="1"/>
    <col min="1807" max="1807" width="3.19921875" style="9" customWidth="1"/>
    <col min="1808" max="1808" width="7.19921875" style="9" customWidth="1"/>
    <col min="1809" max="1809" width="11.59765625" style="9" customWidth="1"/>
    <col min="1810" max="1811" width="11.19921875" style="9" customWidth="1"/>
    <col min="1812" max="1812" width="8.09765625" style="9" customWidth="1"/>
    <col min="1813" max="1813" width="5.8984375" style="9" customWidth="1"/>
    <col min="1814" max="1814" width="5" style="9" customWidth="1"/>
    <col min="1815" max="1815" width="8.3984375" style="9" customWidth="1"/>
    <col min="1816" max="1816" width="8.59765625" style="9" customWidth="1"/>
    <col min="1817" max="1817" width="6.3984375" style="9" customWidth="1"/>
    <col min="1818" max="2048" width="9" style="9"/>
    <col min="2049" max="2049" width="3.3984375" style="9" customWidth="1"/>
    <col min="2050" max="2050" width="5.3984375" style="9" customWidth="1"/>
    <col min="2051" max="2051" width="5.59765625" style="9" customWidth="1"/>
    <col min="2052" max="2052" width="6" style="9" customWidth="1"/>
    <col min="2053" max="2053" width="5.3984375" style="9" customWidth="1"/>
    <col min="2054" max="2054" width="10" style="9" customWidth="1"/>
    <col min="2055" max="2055" width="3.09765625" style="9" customWidth="1"/>
    <col min="2056" max="2056" width="3.69921875" style="9" customWidth="1"/>
    <col min="2057" max="2057" width="3.3984375" style="9" customWidth="1"/>
    <col min="2058" max="2058" width="6.8984375" style="9" customWidth="1"/>
    <col min="2059" max="2059" width="7.09765625" style="9" customWidth="1"/>
    <col min="2060" max="2060" width="6.09765625" style="9" customWidth="1"/>
    <col min="2061" max="2061" width="7" style="9" customWidth="1"/>
    <col min="2062" max="2062" width="7.59765625" style="9" customWidth="1"/>
    <col min="2063" max="2063" width="3.19921875" style="9" customWidth="1"/>
    <col min="2064" max="2064" width="7.19921875" style="9" customWidth="1"/>
    <col min="2065" max="2065" width="11.59765625" style="9" customWidth="1"/>
    <col min="2066" max="2067" width="11.19921875" style="9" customWidth="1"/>
    <col min="2068" max="2068" width="8.09765625" style="9" customWidth="1"/>
    <col min="2069" max="2069" width="5.8984375" style="9" customWidth="1"/>
    <col min="2070" max="2070" width="5" style="9" customWidth="1"/>
    <col min="2071" max="2071" width="8.3984375" style="9" customWidth="1"/>
    <col min="2072" max="2072" width="8.59765625" style="9" customWidth="1"/>
    <col min="2073" max="2073" width="6.3984375" style="9" customWidth="1"/>
    <col min="2074" max="2304" width="9" style="9"/>
    <col min="2305" max="2305" width="3.3984375" style="9" customWidth="1"/>
    <col min="2306" max="2306" width="5.3984375" style="9" customWidth="1"/>
    <col min="2307" max="2307" width="5.59765625" style="9" customWidth="1"/>
    <col min="2308" max="2308" width="6" style="9" customWidth="1"/>
    <col min="2309" max="2309" width="5.3984375" style="9" customWidth="1"/>
    <col min="2310" max="2310" width="10" style="9" customWidth="1"/>
    <col min="2311" max="2311" width="3.09765625" style="9" customWidth="1"/>
    <col min="2312" max="2312" width="3.69921875" style="9" customWidth="1"/>
    <col min="2313" max="2313" width="3.3984375" style="9" customWidth="1"/>
    <col min="2314" max="2314" width="6.8984375" style="9" customWidth="1"/>
    <col min="2315" max="2315" width="7.09765625" style="9" customWidth="1"/>
    <col min="2316" max="2316" width="6.09765625" style="9" customWidth="1"/>
    <col min="2317" max="2317" width="7" style="9" customWidth="1"/>
    <col min="2318" max="2318" width="7.59765625" style="9" customWidth="1"/>
    <col min="2319" max="2319" width="3.19921875" style="9" customWidth="1"/>
    <col min="2320" max="2320" width="7.19921875" style="9" customWidth="1"/>
    <col min="2321" max="2321" width="11.59765625" style="9" customWidth="1"/>
    <col min="2322" max="2323" width="11.19921875" style="9" customWidth="1"/>
    <col min="2324" max="2324" width="8.09765625" style="9" customWidth="1"/>
    <col min="2325" max="2325" width="5.8984375" style="9" customWidth="1"/>
    <col min="2326" max="2326" width="5" style="9" customWidth="1"/>
    <col min="2327" max="2327" width="8.3984375" style="9" customWidth="1"/>
    <col min="2328" max="2328" width="8.59765625" style="9" customWidth="1"/>
    <col min="2329" max="2329" width="6.3984375" style="9" customWidth="1"/>
    <col min="2330" max="2560" width="9" style="9"/>
    <col min="2561" max="2561" width="3.3984375" style="9" customWidth="1"/>
    <col min="2562" max="2562" width="5.3984375" style="9" customWidth="1"/>
    <col min="2563" max="2563" width="5.59765625" style="9" customWidth="1"/>
    <col min="2564" max="2564" width="6" style="9" customWidth="1"/>
    <col min="2565" max="2565" width="5.3984375" style="9" customWidth="1"/>
    <col min="2566" max="2566" width="10" style="9" customWidth="1"/>
    <col min="2567" max="2567" width="3.09765625" style="9" customWidth="1"/>
    <col min="2568" max="2568" width="3.69921875" style="9" customWidth="1"/>
    <col min="2569" max="2569" width="3.3984375" style="9" customWidth="1"/>
    <col min="2570" max="2570" width="6.8984375" style="9" customWidth="1"/>
    <col min="2571" max="2571" width="7.09765625" style="9" customWidth="1"/>
    <col min="2572" max="2572" width="6.09765625" style="9" customWidth="1"/>
    <col min="2573" max="2573" width="7" style="9" customWidth="1"/>
    <col min="2574" max="2574" width="7.59765625" style="9" customWidth="1"/>
    <col min="2575" max="2575" width="3.19921875" style="9" customWidth="1"/>
    <col min="2576" max="2576" width="7.19921875" style="9" customWidth="1"/>
    <col min="2577" max="2577" width="11.59765625" style="9" customWidth="1"/>
    <col min="2578" max="2579" width="11.19921875" style="9" customWidth="1"/>
    <col min="2580" max="2580" width="8.09765625" style="9" customWidth="1"/>
    <col min="2581" max="2581" width="5.8984375" style="9" customWidth="1"/>
    <col min="2582" max="2582" width="5" style="9" customWidth="1"/>
    <col min="2583" max="2583" width="8.3984375" style="9" customWidth="1"/>
    <col min="2584" max="2584" width="8.59765625" style="9" customWidth="1"/>
    <col min="2585" max="2585" width="6.3984375" style="9" customWidth="1"/>
    <col min="2586" max="2816" width="9" style="9"/>
    <col min="2817" max="2817" width="3.3984375" style="9" customWidth="1"/>
    <col min="2818" max="2818" width="5.3984375" style="9" customWidth="1"/>
    <col min="2819" max="2819" width="5.59765625" style="9" customWidth="1"/>
    <col min="2820" max="2820" width="6" style="9" customWidth="1"/>
    <col min="2821" max="2821" width="5.3984375" style="9" customWidth="1"/>
    <col min="2822" max="2822" width="10" style="9" customWidth="1"/>
    <col min="2823" max="2823" width="3.09765625" style="9" customWidth="1"/>
    <col min="2824" max="2824" width="3.69921875" style="9" customWidth="1"/>
    <col min="2825" max="2825" width="3.3984375" style="9" customWidth="1"/>
    <col min="2826" max="2826" width="6.8984375" style="9" customWidth="1"/>
    <col min="2827" max="2827" width="7.09765625" style="9" customWidth="1"/>
    <col min="2828" max="2828" width="6.09765625" style="9" customWidth="1"/>
    <col min="2829" max="2829" width="7" style="9" customWidth="1"/>
    <col min="2830" max="2830" width="7.59765625" style="9" customWidth="1"/>
    <col min="2831" max="2831" width="3.19921875" style="9" customWidth="1"/>
    <col min="2832" max="2832" width="7.19921875" style="9" customWidth="1"/>
    <col min="2833" max="2833" width="11.59765625" style="9" customWidth="1"/>
    <col min="2834" max="2835" width="11.19921875" style="9" customWidth="1"/>
    <col min="2836" max="2836" width="8.09765625" style="9" customWidth="1"/>
    <col min="2837" max="2837" width="5.8984375" style="9" customWidth="1"/>
    <col min="2838" max="2838" width="5" style="9" customWidth="1"/>
    <col min="2839" max="2839" width="8.3984375" style="9" customWidth="1"/>
    <col min="2840" max="2840" width="8.59765625" style="9" customWidth="1"/>
    <col min="2841" max="2841" width="6.3984375" style="9" customWidth="1"/>
    <col min="2842" max="3072" width="9" style="9"/>
    <col min="3073" max="3073" width="3.3984375" style="9" customWidth="1"/>
    <col min="3074" max="3074" width="5.3984375" style="9" customWidth="1"/>
    <col min="3075" max="3075" width="5.59765625" style="9" customWidth="1"/>
    <col min="3076" max="3076" width="6" style="9" customWidth="1"/>
    <col min="3077" max="3077" width="5.3984375" style="9" customWidth="1"/>
    <col min="3078" max="3078" width="10" style="9" customWidth="1"/>
    <col min="3079" max="3079" width="3.09765625" style="9" customWidth="1"/>
    <col min="3080" max="3080" width="3.69921875" style="9" customWidth="1"/>
    <col min="3081" max="3081" width="3.3984375" style="9" customWidth="1"/>
    <col min="3082" max="3082" width="6.8984375" style="9" customWidth="1"/>
    <col min="3083" max="3083" width="7.09765625" style="9" customWidth="1"/>
    <col min="3084" max="3084" width="6.09765625" style="9" customWidth="1"/>
    <col min="3085" max="3085" width="7" style="9" customWidth="1"/>
    <col min="3086" max="3086" width="7.59765625" style="9" customWidth="1"/>
    <col min="3087" max="3087" width="3.19921875" style="9" customWidth="1"/>
    <col min="3088" max="3088" width="7.19921875" style="9" customWidth="1"/>
    <col min="3089" max="3089" width="11.59765625" style="9" customWidth="1"/>
    <col min="3090" max="3091" width="11.19921875" style="9" customWidth="1"/>
    <col min="3092" max="3092" width="8.09765625" style="9" customWidth="1"/>
    <col min="3093" max="3093" width="5.8984375" style="9" customWidth="1"/>
    <col min="3094" max="3094" width="5" style="9" customWidth="1"/>
    <col min="3095" max="3095" width="8.3984375" style="9" customWidth="1"/>
    <col min="3096" max="3096" width="8.59765625" style="9" customWidth="1"/>
    <col min="3097" max="3097" width="6.3984375" style="9" customWidth="1"/>
    <col min="3098" max="3328" width="9" style="9"/>
    <col min="3329" max="3329" width="3.3984375" style="9" customWidth="1"/>
    <col min="3330" max="3330" width="5.3984375" style="9" customWidth="1"/>
    <col min="3331" max="3331" width="5.59765625" style="9" customWidth="1"/>
    <col min="3332" max="3332" width="6" style="9" customWidth="1"/>
    <col min="3333" max="3333" width="5.3984375" style="9" customWidth="1"/>
    <col min="3334" max="3334" width="10" style="9" customWidth="1"/>
    <col min="3335" max="3335" width="3.09765625" style="9" customWidth="1"/>
    <col min="3336" max="3336" width="3.69921875" style="9" customWidth="1"/>
    <col min="3337" max="3337" width="3.3984375" style="9" customWidth="1"/>
    <col min="3338" max="3338" width="6.8984375" style="9" customWidth="1"/>
    <col min="3339" max="3339" width="7.09765625" style="9" customWidth="1"/>
    <col min="3340" max="3340" width="6.09765625" style="9" customWidth="1"/>
    <col min="3341" max="3341" width="7" style="9" customWidth="1"/>
    <col min="3342" max="3342" width="7.59765625" style="9" customWidth="1"/>
    <col min="3343" max="3343" width="3.19921875" style="9" customWidth="1"/>
    <col min="3344" max="3344" width="7.19921875" style="9" customWidth="1"/>
    <col min="3345" max="3345" width="11.59765625" style="9" customWidth="1"/>
    <col min="3346" max="3347" width="11.19921875" style="9" customWidth="1"/>
    <col min="3348" max="3348" width="8.09765625" style="9" customWidth="1"/>
    <col min="3349" max="3349" width="5.8984375" style="9" customWidth="1"/>
    <col min="3350" max="3350" width="5" style="9" customWidth="1"/>
    <col min="3351" max="3351" width="8.3984375" style="9" customWidth="1"/>
    <col min="3352" max="3352" width="8.59765625" style="9" customWidth="1"/>
    <col min="3353" max="3353" width="6.3984375" style="9" customWidth="1"/>
    <col min="3354" max="3584" width="9" style="9"/>
    <col min="3585" max="3585" width="3.3984375" style="9" customWidth="1"/>
    <col min="3586" max="3586" width="5.3984375" style="9" customWidth="1"/>
    <col min="3587" max="3587" width="5.59765625" style="9" customWidth="1"/>
    <col min="3588" max="3588" width="6" style="9" customWidth="1"/>
    <col min="3589" max="3589" width="5.3984375" style="9" customWidth="1"/>
    <col min="3590" max="3590" width="10" style="9" customWidth="1"/>
    <col min="3591" max="3591" width="3.09765625" style="9" customWidth="1"/>
    <col min="3592" max="3592" width="3.69921875" style="9" customWidth="1"/>
    <col min="3593" max="3593" width="3.3984375" style="9" customWidth="1"/>
    <col min="3594" max="3594" width="6.8984375" style="9" customWidth="1"/>
    <col min="3595" max="3595" width="7.09765625" style="9" customWidth="1"/>
    <col min="3596" max="3596" width="6.09765625" style="9" customWidth="1"/>
    <col min="3597" max="3597" width="7" style="9" customWidth="1"/>
    <col min="3598" max="3598" width="7.59765625" style="9" customWidth="1"/>
    <col min="3599" max="3599" width="3.19921875" style="9" customWidth="1"/>
    <col min="3600" max="3600" width="7.19921875" style="9" customWidth="1"/>
    <col min="3601" max="3601" width="11.59765625" style="9" customWidth="1"/>
    <col min="3602" max="3603" width="11.19921875" style="9" customWidth="1"/>
    <col min="3604" max="3604" width="8.09765625" style="9" customWidth="1"/>
    <col min="3605" max="3605" width="5.8984375" style="9" customWidth="1"/>
    <col min="3606" max="3606" width="5" style="9" customWidth="1"/>
    <col min="3607" max="3607" width="8.3984375" style="9" customWidth="1"/>
    <col min="3608" max="3608" width="8.59765625" style="9" customWidth="1"/>
    <col min="3609" max="3609" width="6.3984375" style="9" customWidth="1"/>
    <col min="3610" max="3840" width="9" style="9"/>
    <col min="3841" max="3841" width="3.3984375" style="9" customWidth="1"/>
    <col min="3842" max="3842" width="5.3984375" style="9" customWidth="1"/>
    <col min="3843" max="3843" width="5.59765625" style="9" customWidth="1"/>
    <col min="3844" max="3844" width="6" style="9" customWidth="1"/>
    <col min="3845" max="3845" width="5.3984375" style="9" customWidth="1"/>
    <col min="3846" max="3846" width="10" style="9" customWidth="1"/>
    <col min="3847" max="3847" width="3.09765625" style="9" customWidth="1"/>
    <col min="3848" max="3848" width="3.69921875" style="9" customWidth="1"/>
    <col min="3849" max="3849" width="3.3984375" style="9" customWidth="1"/>
    <col min="3850" max="3850" width="6.8984375" style="9" customWidth="1"/>
    <col min="3851" max="3851" width="7.09765625" style="9" customWidth="1"/>
    <col min="3852" max="3852" width="6.09765625" style="9" customWidth="1"/>
    <col min="3853" max="3853" width="7" style="9" customWidth="1"/>
    <col min="3854" max="3854" width="7.59765625" style="9" customWidth="1"/>
    <col min="3855" max="3855" width="3.19921875" style="9" customWidth="1"/>
    <col min="3856" max="3856" width="7.19921875" style="9" customWidth="1"/>
    <col min="3857" max="3857" width="11.59765625" style="9" customWidth="1"/>
    <col min="3858" max="3859" width="11.19921875" style="9" customWidth="1"/>
    <col min="3860" max="3860" width="8.09765625" style="9" customWidth="1"/>
    <col min="3861" max="3861" width="5.8984375" style="9" customWidth="1"/>
    <col min="3862" max="3862" width="5" style="9" customWidth="1"/>
    <col min="3863" max="3863" width="8.3984375" style="9" customWidth="1"/>
    <col min="3864" max="3864" width="8.59765625" style="9" customWidth="1"/>
    <col min="3865" max="3865" width="6.3984375" style="9" customWidth="1"/>
    <col min="3866" max="4096" width="9" style="9"/>
    <col min="4097" max="4097" width="3.3984375" style="9" customWidth="1"/>
    <col min="4098" max="4098" width="5.3984375" style="9" customWidth="1"/>
    <col min="4099" max="4099" width="5.59765625" style="9" customWidth="1"/>
    <col min="4100" max="4100" width="6" style="9" customWidth="1"/>
    <col min="4101" max="4101" width="5.3984375" style="9" customWidth="1"/>
    <col min="4102" max="4102" width="10" style="9" customWidth="1"/>
    <col min="4103" max="4103" width="3.09765625" style="9" customWidth="1"/>
    <col min="4104" max="4104" width="3.69921875" style="9" customWidth="1"/>
    <col min="4105" max="4105" width="3.3984375" style="9" customWidth="1"/>
    <col min="4106" max="4106" width="6.8984375" style="9" customWidth="1"/>
    <col min="4107" max="4107" width="7.09765625" style="9" customWidth="1"/>
    <col min="4108" max="4108" width="6.09765625" style="9" customWidth="1"/>
    <col min="4109" max="4109" width="7" style="9" customWidth="1"/>
    <col min="4110" max="4110" width="7.59765625" style="9" customWidth="1"/>
    <col min="4111" max="4111" width="3.19921875" style="9" customWidth="1"/>
    <col min="4112" max="4112" width="7.19921875" style="9" customWidth="1"/>
    <col min="4113" max="4113" width="11.59765625" style="9" customWidth="1"/>
    <col min="4114" max="4115" width="11.19921875" style="9" customWidth="1"/>
    <col min="4116" max="4116" width="8.09765625" style="9" customWidth="1"/>
    <col min="4117" max="4117" width="5.8984375" style="9" customWidth="1"/>
    <col min="4118" max="4118" width="5" style="9" customWidth="1"/>
    <col min="4119" max="4119" width="8.3984375" style="9" customWidth="1"/>
    <col min="4120" max="4120" width="8.59765625" style="9" customWidth="1"/>
    <col min="4121" max="4121" width="6.3984375" style="9" customWidth="1"/>
    <col min="4122" max="4352" width="9" style="9"/>
    <col min="4353" max="4353" width="3.3984375" style="9" customWidth="1"/>
    <col min="4354" max="4354" width="5.3984375" style="9" customWidth="1"/>
    <col min="4355" max="4355" width="5.59765625" style="9" customWidth="1"/>
    <col min="4356" max="4356" width="6" style="9" customWidth="1"/>
    <col min="4357" max="4357" width="5.3984375" style="9" customWidth="1"/>
    <col min="4358" max="4358" width="10" style="9" customWidth="1"/>
    <col min="4359" max="4359" width="3.09765625" style="9" customWidth="1"/>
    <col min="4360" max="4360" width="3.69921875" style="9" customWidth="1"/>
    <col min="4361" max="4361" width="3.3984375" style="9" customWidth="1"/>
    <col min="4362" max="4362" width="6.8984375" style="9" customWidth="1"/>
    <col min="4363" max="4363" width="7.09765625" style="9" customWidth="1"/>
    <col min="4364" max="4364" width="6.09765625" style="9" customWidth="1"/>
    <col min="4365" max="4365" width="7" style="9" customWidth="1"/>
    <col min="4366" max="4366" width="7.59765625" style="9" customWidth="1"/>
    <col min="4367" max="4367" width="3.19921875" style="9" customWidth="1"/>
    <col min="4368" max="4368" width="7.19921875" style="9" customWidth="1"/>
    <col min="4369" max="4369" width="11.59765625" style="9" customWidth="1"/>
    <col min="4370" max="4371" width="11.19921875" style="9" customWidth="1"/>
    <col min="4372" max="4372" width="8.09765625" style="9" customWidth="1"/>
    <col min="4373" max="4373" width="5.8984375" style="9" customWidth="1"/>
    <col min="4374" max="4374" width="5" style="9" customWidth="1"/>
    <col min="4375" max="4375" width="8.3984375" style="9" customWidth="1"/>
    <col min="4376" max="4376" width="8.59765625" style="9" customWidth="1"/>
    <col min="4377" max="4377" width="6.3984375" style="9" customWidth="1"/>
    <col min="4378" max="4608" width="9" style="9"/>
    <col min="4609" max="4609" width="3.3984375" style="9" customWidth="1"/>
    <col min="4610" max="4610" width="5.3984375" style="9" customWidth="1"/>
    <col min="4611" max="4611" width="5.59765625" style="9" customWidth="1"/>
    <col min="4612" max="4612" width="6" style="9" customWidth="1"/>
    <col min="4613" max="4613" width="5.3984375" style="9" customWidth="1"/>
    <col min="4614" max="4614" width="10" style="9" customWidth="1"/>
    <col min="4615" max="4615" width="3.09765625" style="9" customWidth="1"/>
    <col min="4616" max="4616" width="3.69921875" style="9" customWidth="1"/>
    <col min="4617" max="4617" width="3.3984375" style="9" customWidth="1"/>
    <col min="4618" max="4618" width="6.8984375" style="9" customWidth="1"/>
    <col min="4619" max="4619" width="7.09765625" style="9" customWidth="1"/>
    <col min="4620" max="4620" width="6.09765625" style="9" customWidth="1"/>
    <col min="4621" max="4621" width="7" style="9" customWidth="1"/>
    <col min="4622" max="4622" width="7.59765625" style="9" customWidth="1"/>
    <col min="4623" max="4623" width="3.19921875" style="9" customWidth="1"/>
    <col min="4624" max="4624" width="7.19921875" style="9" customWidth="1"/>
    <col min="4625" max="4625" width="11.59765625" style="9" customWidth="1"/>
    <col min="4626" max="4627" width="11.19921875" style="9" customWidth="1"/>
    <col min="4628" max="4628" width="8.09765625" style="9" customWidth="1"/>
    <col min="4629" max="4629" width="5.8984375" style="9" customWidth="1"/>
    <col min="4630" max="4630" width="5" style="9" customWidth="1"/>
    <col min="4631" max="4631" width="8.3984375" style="9" customWidth="1"/>
    <col min="4632" max="4632" width="8.59765625" style="9" customWidth="1"/>
    <col min="4633" max="4633" width="6.3984375" style="9" customWidth="1"/>
    <col min="4634" max="4864" width="9" style="9"/>
    <col min="4865" max="4865" width="3.3984375" style="9" customWidth="1"/>
    <col min="4866" max="4866" width="5.3984375" style="9" customWidth="1"/>
    <col min="4867" max="4867" width="5.59765625" style="9" customWidth="1"/>
    <col min="4868" max="4868" width="6" style="9" customWidth="1"/>
    <col min="4869" max="4869" width="5.3984375" style="9" customWidth="1"/>
    <col min="4870" max="4870" width="10" style="9" customWidth="1"/>
    <col min="4871" max="4871" width="3.09765625" style="9" customWidth="1"/>
    <col min="4872" max="4872" width="3.69921875" style="9" customWidth="1"/>
    <col min="4873" max="4873" width="3.3984375" style="9" customWidth="1"/>
    <col min="4874" max="4874" width="6.8984375" style="9" customWidth="1"/>
    <col min="4875" max="4875" width="7.09765625" style="9" customWidth="1"/>
    <col min="4876" max="4876" width="6.09765625" style="9" customWidth="1"/>
    <col min="4877" max="4877" width="7" style="9" customWidth="1"/>
    <col min="4878" max="4878" width="7.59765625" style="9" customWidth="1"/>
    <col min="4879" max="4879" width="3.19921875" style="9" customWidth="1"/>
    <col min="4880" max="4880" width="7.19921875" style="9" customWidth="1"/>
    <col min="4881" max="4881" width="11.59765625" style="9" customWidth="1"/>
    <col min="4882" max="4883" width="11.19921875" style="9" customWidth="1"/>
    <col min="4884" max="4884" width="8.09765625" style="9" customWidth="1"/>
    <col min="4885" max="4885" width="5.8984375" style="9" customWidth="1"/>
    <col min="4886" max="4886" width="5" style="9" customWidth="1"/>
    <col min="4887" max="4887" width="8.3984375" style="9" customWidth="1"/>
    <col min="4888" max="4888" width="8.59765625" style="9" customWidth="1"/>
    <col min="4889" max="4889" width="6.3984375" style="9" customWidth="1"/>
    <col min="4890" max="5120" width="9" style="9"/>
    <col min="5121" max="5121" width="3.3984375" style="9" customWidth="1"/>
    <col min="5122" max="5122" width="5.3984375" style="9" customWidth="1"/>
    <col min="5123" max="5123" width="5.59765625" style="9" customWidth="1"/>
    <col min="5124" max="5124" width="6" style="9" customWidth="1"/>
    <col min="5125" max="5125" width="5.3984375" style="9" customWidth="1"/>
    <col min="5126" max="5126" width="10" style="9" customWidth="1"/>
    <col min="5127" max="5127" width="3.09765625" style="9" customWidth="1"/>
    <col min="5128" max="5128" width="3.69921875" style="9" customWidth="1"/>
    <col min="5129" max="5129" width="3.3984375" style="9" customWidth="1"/>
    <col min="5130" max="5130" width="6.8984375" style="9" customWidth="1"/>
    <col min="5131" max="5131" width="7.09765625" style="9" customWidth="1"/>
    <col min="5132" max="5132" width="6.09765625" style="9" customWidth="1"/>
    <col min="5133" max="5133" width="7" style="9" customWidth="1"/>
    <col min="5134" max="5134" width="7.59765625" style="9" customWidth="1"/>
    <col min="5135" max="5135" width="3.19921875" style="9" customWidth="1"/>
    <col min="5136" max="5136" width="7.19921875" style="9" customWidth="1"/>
    <col min="5137" max="5137" width="11.59765625" style="9" customWidth="1"/>
    <col min="5138" max="5139" width="11.19921875" style="9" customWidth="1"/>
    <col min="5140" max="5140" width="8.09765625" style="9" customWidth="1"/>
    <col min="5141" max="5141" width="5.8984375" style="9" customWidth="1"/>
    <col min="5142" max="5142" width="5" style="9" customWidth="1"/>
    <col min="5143" max="5143" width="8.3984375" style="9" customWidth="1"/>
    <col min="5144" max="5144" width="8.59765625" style="9" customWidth="1"/>
    <col min="5145" max="5145" width="6.3984375" style="9" customWidth="1"/>
    <col min="5146" max="5376" width="9" style="9"/>
    <col min="5377" max="5377" width="3.3984375" style="9" customWidth="1"/>
    <col min="5378" max="5378" width="5.3984375" style="9" customWidth="1"/>
    <col min="5379" max="5379" width="5.59765625" style="9" customWidth="1"/>
    <col min="5380" max="5380" width="6" style="9" customWidth="1"/>
    <col min="5381" max="5381" width="5.3984375" style="9" customWidth="1"/>
    <col min="5382" max="5382" width="10" style="9" customWidth="1"/>
    <col min="5383" max="5383" width="3.09765625" style="9" customWidth="1"/>
    <col min="5384" max="5384" width="3.69921875" style="9" customWidth="1"/>
    <col min="5385" max="5385" width="3.3984375" style="9" customWidth="1"/>
    <col min="5386" max="5386" width="6.8984375" style="9" customWidth="1"/>
    <col min="5387" max="5387" width="7.09765625" style="9" customWidth="1"/>
    <col min="5388" max="5388" width="6.09765625" style="9" customWidth="1"/>
    <col min="5389" max="5389" width="7" style="9" customWidth="1"/>
    <col min="5390" max="5390" width="7.59765625" style="9" customWidth="1"/>
    <col min="5391" max="5391" width="3.19921875" style="9" customWidth="1"/>
    <col min="5392" max="5392" width="7.19921875" style="9" customWidth="1"/>
    <col min="5393" max="5393" width="11.59765625" style="9" customWidth="1"/>
    <col min="5394" max="5395" width="11.19921875" style="9" customWidth="1"/>
    <col min="5396" max="5396" width="8.09765625" style="9" customWidth="1"/>
    <col min="5397" max="5397" width="5.8984375" style="9" customWidth="1"/>
    <col min="5398" max="5398" width="5" style="9" customWidth="1"/>
    <col min="5399" max="5399" width="8.3984375" style="9" customWidth="1"/>
    <col min="5400" max="5400" width="8.59765625" style="9" customWidth="1"/>
    <col min="5401" max="5401" width="6.3984375" style="9" customWidth="1"/>
    <col min="5402" max="5632" width="9" style="9"/>
    <col min="5633" max="5633" width="3.3984375" style="9" customWidth="1"/>
    <col min="5634" max="5634" width="5.3984375" style="9" customWidth="1"/>
    <col min="5635" max="5635" width="5.59765625" style="9" customWidth="1"/>
    <col min="5636" max="5636" width="6" style="9" customWidth="1"/>
    <col min="5637" max="5637" width="5.3984375" style="9" customWidth="1"/>
    <col min="5638" max="5638" width="10" style="9" customWidth="1"/>
    <col min="5639" max="5639" width="3.09765625" style="9" customWidth="1"/>
    <col min="5640" max="5640" width="3.69921875" style="9" customWidth="1"/>
    <col min="5641" max="5641" width="3.3984375" style="9" customWidth="1"/>
    <col min="5642" max="5642" width="6.8984375" style="9" customWidth="1"/>
    <col min="5643" max="5643" width="7.09765625" style="9" customWidth="1"/>
    <col min="5644" max="5644" width="6.09765625" style="9" customWidth="1"/>
    <col min="5645" max="5645" width="7" style="9" customWidth="1"/>
    <col min="5646" max="5646" width="7.59765625" style="9" customWidth="1"/>
    <col min="5647" max="5647" width="3.19921875" style="9" customWidth="1"/>
    <col min="5648" max="5648" width="7.19921875" style="9" customWidth="1"/>
    <col min="5649" max="5649" width="11.59765625" style="9" customWidth="1"/>
    <col min="5650" max="5651" width="11.19921875" style="9" customWidth="1"/>
    <col min="5652" max="5652" width="8.09765625" style="9" customWidth="1"/>
    <col min="5653" max="5653" width="5.8984375" style="9" customWidth="1"/>
    <col min="5654" max="5654" width="5" style="9" customWidth="1"/>
    <col min="5655" max="5655" width="8.3984375" style="9" customWidth="1"/>
    <col min="5656" max="5656" width="8.59765625" style="9" customWidth="1"/>
    <col min="5657" max="5657" width="6.3984375" style="9" customWidth="1"/>
    <col min="5658" max="5888" width="9" style="9"/>
    <col min="5889" max="5889" width="3.3984375" style="9" customWidth="1"/>
    <col min="5890" max="5890" width="5.3984375" style="9" customWidth="1"/>
    <col min="5891" max="5891" width="5.59765625" style="9" customWidth="1"/>
    <col min="5892" max="5892" width="6" style="9" customWidth="1"/>
    <col min="5893" max="5893" width="5.3984375" style="9" customWidth="1"/>
    <col min="5894" max="5894" width="10" style="9" customWidth="1"/>
    <col min="5895" max="5895" width="3.09765625" style="9" customWidth="1"/>
    <col min="5896" max="5896" width="3.69921875" style="9" customWidth="1"/>
    <col min="5897" max="5897" width="3.3984375" style="9" customWidth="1"/>
    <col min="5898" max="5898" width="6.8984375" style="9" customWidth="1"/>
    <col min="5899" max="5899" width="7.09765625" style="9" customWidth="1"/>
    <col min="5900" max="5900" width="6.09765625" style="9" customWidth="1"/>
    <col min="5901" max="5901" width="7" style="9" customWidth="1"/>
    <col min="5902" max="5902" width="7.59765625" style="9" customWidth="1"/>
    <col min="5903" max="5903" width="3.19921875" style="9" customWidth="1"/>
    <col min="5904" max="5904" width="7.19921875" style="9" customWidth="1"/>
    <col min="5905" max="5905" width="11.59765625" style="9" customWidth="1"/>
    <col min="5906" max="5907" width="11.19921875" style="9" customWidth="1"/>
    <col min="5908" max="5908" width="8.09765625" style="9" customWidth="1"/>
    <col min="5909" max="5909" width="5.8984375" style="9" customWidth="1"/>
    <col min="5910" max="5910" width="5" style="9" customWidth="1"/>
    <col min="5911" max="5911" width="8.3984375" style="9" customWidth="1"/>
    <col min="5912" max="5912" width="8.59765625" style="9" customWidth="1"/>
    <col min="5913" max="5913" width="6.3984375" style="9" customWidth="1"/>
    <col min="5914" max="6144" width="9" style="9"/>
    <col min="6145" max="6145" width="3.3984375" style="9" customWidth="1"/>
    <col min="6146" max="6146" width="5.3984375" style="9" customWidth="1"/>
    <col min="6147" max="6147" width="5.59765625" style="9" customWidth="1"/>
    <col min="6148" max="6148" width="6" style="9" customWidth="1"/>
    <col min="6149" max="6149" width="5.3984375" style="9" customWidth="1"/>
    <col min="6150" max="6150" width="10" style="9" customWidth="1"/>
    <col min="6151" max="6151" width="3.09765625" style="9" customWidth="1"/>
    <col min="6152" max="6152" width="3.69921875" style="9" customWidth="1"/>
    <col min="6153" max="6153" width="3.3984375" style="9" customWidth="1"/>
    <col min="6154" max="6154" width="6.8984375" style="9" customWidth="1"/>
    <col min="6155" max="6155" width="7.09765625" style="9" customWidth="1"/>
    <col min="6156" max="6156" width="6.09765625" style="9" customWidth="1"/>
    <col min="6157" max="6157" width="7" style="9" customWidth="1"/>
    <col min="6158" max="6158" width="7.59765625" style="9" customWidth="1"/>
    <col min="6159" max="6159" width="3.19921875" style="9" customWidth="1"/>
    <col min="6160" max="6160" width="7.19921875" style="9" customWidth="1"/>
    <col min="6161" max="6161" width="11.59765625" style="9" customWidth="1"/>
    <col min="6162" max="6163" width="11.19921875" style="9" customWidth="1"/>
    <col min="6164" max="6164" width="8.09765625" style="9" customWidth="1"/>
    <col min="6165" max="6165" width="5.8984375" style="9" customWidth="1"/>
    <col min="6166" max="6166" width="5" style="9" customWidth="1"/>
    <col min="6167" max="6167" width="8.3984375" style="9" customWidth="1"/>
    <col min="6168" max="6168" width="8.59765625" style="9" customWidth="1"/>
    <col min="6169" max="6169" width="6.3984375" style="9" customWidth="1"/>
    <col min="6170" max="6400" width="9" style="9"/>
    <col min="6401" max="6401" width="3.3984375" style="9" customWidth="1"/>
    <col min="6402" max="6402" width="5.3984375" style="9" customWidth="1"/>
    <col min="6403" max="6403" width="5.59765625" style="9" customWidth="1"/>
    <col min="6404" max="6404" width="6" style="9" customWidth="1"/>
    <col min="6405" max="6405" width="5.3984375" style="9" customWidth="1"/>
    <col min="6406" max="6406" width="10" style="9" customWidth="1"/>
    <col min="6407" max="6407" width="3.09765625" style="9" customWidth="1"/>
    <col min="6408" max="6408" width="3.69921875" style="9" customWidth="1"/>
    <col min="6409" max="6409" width="3.3984375" style="9" customWidth="1"/>
    <col min="6410" max="6410" width="6.8984375" style="9" customWidth="1"/>
    <col min="6411" max="6411" width="7.09765625" style="9" customWidth="1"/>
    <col min="6412" max="6412" width="6.09765625" style="9" customWidth="1"/>
    <col min="6413" max="6413" width="7" style="9" customWidth="1"/>
    <col min="6414" max="6414" width="7.59765625" style="9" customWidth="1"/>
    <col min="6415" max="6415" width="3.19921875" style="9" customWidth="1"/>
    <col min="6416" max="6416" width="7.19921875" style="9" customWidth="1"/>
    <col min="6417" max="6417" width="11.59765625" style="9" customWidth="1"/>
    <col min="6418" max="6419" width="11.19921875" style="9" customWidth="1"/>
    <col min="6420" max="6420" width="8.09765625" style="9" customWidth="1"/>
    <col min="6421" max="6421" width="5.8984375" style="9" customWidth="1"/>
    <col min="6422" max="6422" width="5" style="9" customWidth="1"/>
    <col min="6423" max="6423" width="8.3984375" style="9" customWidth="1"/>
    <col min="6424" max="6424" width="8.59765625" style="9" customWidth="1"/>
    <col min="6425" max="6425" width="6.3984375" style="9" customWidth="1"/>
    <col min="6426" max="6656" width="9" style="9"/>
    <col min="6657" max="6657" width="3.3984375" style="9" customWidth="1"/>
    <col min="6658" max="6658" width="5.3984375" style="9" customWidth="1"/>
    <col min="6659" max="6659" width="5.59765625" style="9" customWidth="1"/>
    <col min="6660" max="6660" width="6" style="9" customWidth="1"/>
    <col min="6661" max="6661" width="5.3984375" style="9" customWidth="1"/>
    <col min="6662" max="6662" width="10" style="9" customWidth="1"/>
    <col min="6663" max="6663" width="3.09765625" style="9" customWidth="1"/>
    <col min="6664" max="6664" width="3.69921875" style="9" customWidth="1"/>
    <col min="6665" max="6665" width="3.3984375" style="9" customWidth="1"/>
    <col min="6666" max="6666" width="6.8984375" style="9" customWidth="1"/>
    <col min="6667" max="6667" width="7.09765625" style="9" customWidth="1"/>
    <col min="6668" max="6668" width="6.09765625" style="9" customWidth="1"/>
    <col min="6669" max="6669" width="7" style="9" customWidth="1"/>
    <col min="6670" max="6670" width="7.59765625" style="9" customWidth="1"/>
    <col min="6671" max="6671" width="3.19921875" style="9" customWidth="1"/>
    <col min="6672" max="6672" width="7.19921875" style="9" customWidth="1"/>
    <col min="6673" max="6673" width="11.59765625" style="9" customWidth="1"/>
    <col min="6674" max="6675" width="11.19921875" style="9" customWidth="1"/>
    <col min="6676" max="6676" width="8.09765625" style="9" customWidth="1"/>
    <col min="6677" max="6677" width="5.8984375" style="9" customWidth="1"/>
    <col min="6678" max="6678" width="5" style="9" customWidth="1"/>
    <col min="6679" max="6679" width="8.3984375" style="9" customWidth="1"/>
    <col min="6680" max="6680" width="8.59765625" style="9" customWidth="1"/>
    <col min="6681" max="6681" width="6.3984375" style="9" customWidth="1"/>
    <col min="6682" max="6912" width="9" style="9"/>
    <col min="6913" max="6913" width="3.3984375" style="9" customWidth="1"/>
    <col min="6914" max="6914" width="5.3984375" style="9" customWidth="1"/>
    <col min="6915" max="6915" width="5.59765625" style="9" customWidth="1"/>
    <col min="6916" max="6916" width="6" style="9" customWidth="1"/>
    <col min="6917" max="6917" width="5.3984375" style="9" customWidth="1"/>
    <col min="6918" max="6918" width="10" style="9" customWidth="1"/>
    <col min="6919" max="6919" width="3.09765625" style="9" customWidth="1"/>
    <col min="6920" max="6920" width="3.69921875" style="9" customWidth="1"/>
    <col min="6921" max="6921" width="3.3984375" style="9" customWidth="1"/>
    <col min="6922" max="6922" width="6.8984375" style="9" customWidth="1"/>
    <col min="6923" max="6923" width="7.09765625" style="9" customWidth="1"/>
    <col min="6924" max="6924" width="6.09765625" style="9" customWidth="1"/>
    <col min="6925" max="6925" width="7" style="9" customWidth="1"/>
    <col min="6926" max="6926" width="7.59765625" style="9" customWidth="1"/>
    <col min="6927" max="6927" width="3.19921875" style="9" customWidth="1"/>
    <col min="6928" max="6928" width="7.19921875" style="9" customWidth="1"/>
    <col min="6929" max="6929" width="11.59765625" style="9" customWidth="1"/>
    <col min="6930" max="6931" width="11.19921875" style="9" customWidth="1"/>
    <col min="6932" max="6932" width="8.09765625" style="9" customWidth="1"/>
    <col min="6933" max="6933" width="5.8984375" style="9" customWidth="1"/>
    <col min="6934" max="6934" width="5" style="9" customWidth="1"/>
    <col min="6935" max="6935" width="8.3984375" style="9" customWidth="1"/>
    <col min="6936" max="6936" width="8.59765625" style="9" customWidth="1"/>
    <col min="6937" max="6937" width="6.3984375" style="9" customWidth="1"/>
    <col min="6938" max="7168" width="9" style="9"/>
    <col min="7169" max="7169" width="3.3984375" style="9" customWidth="1"/>
    <col min="7170" max="7170" width="5.3984375" style="9" customWidth="1"/>
    <col min="7171" max="7171" width="5.59765625" style="9" customWidth="1"/>
    <col min="7172" max="7172" width="6" style="9" customWidth="1"/>
    <col min="7173" max="7173" width="5.3984375" style="9" customWidth="1"/>
    <col min="7174" max="7174" width="10" style="9" customWidth="1"/>
    <col min="7175" max="7175" width="3.09765625" style="9" customWidth="1"/>
    <col min="7176" max="7176" width="3.69921875" style="9" customWidth="1"/>
    <col min="7177" max="7177" width="3.3984375" style="9" customWidth="1"/>
    <col min="7178" max="7178" width="6.8984375" style="9" customWidth="1"/>
    <col min="7179" max="7179" width="7.09765625" style="9" customWidth="1"/>
    <col min="7180" max="7180" width="6.09765625" style="9" customWidth="1"/>
    <col min="7181" max="7181" width="7" style="9" customWidth="1"/>
    <col min="7182" max="7182" width="7.59765625" style="9" customWidth="1"/>
    <col min="7183" max="7183" width="3.19921875" style="9" customWidth="1"/>
    <col min="7184" max="7184" width="7.19921875" style="9" customWidth="1"/>
    <col min="7185" max="7185" width="11.59765625" style="9" customWidth="1"/>
    <col min="7186" max="7187" width="11.19921875" style="9" customWidth="1"/>
    <col min="7188" max="7188" width="8.09765625" style="9" customWidth="1"/>
    <col min="7189" max="7189" width="5.8984375" style="9" customWidth="1"/>
    <col min="7190" max="7190" width="5" style="9" customWidth="1"/>
    <col min="7191" max="7191" width="8.3984375" style="9" customWidth="1"/>
    <col min="7192" max="7192" width="8.59765625" style="9" customWidth="1"/>
    <col min="7193" max="7193" width="6.3984375" style="9" customWidth="1"/>
    <col min="7194" max="7424" width="9" style="9"/>
    <col min="7425" max="7425" width="3.3984375" style="9" customWidth="1"/>
    <col min="7426" max="7426" width="5.3984375" style="9" customWidth="1"/>
    <col min="7427" max="7427" width="5.59765625" style="9" customWidth="1"/>
    <col min="7428" max="7428" width="6" style="9" customWidth="1"/>
    <col min="7429" max="7429" width="5.3984375" style="9" customWidth="1"/>
    <col min="7430" max="7430" width="10" style="9" customWidth="1"/>
    <col min="7431" max="7431" width="3.09765625" style="9" customWidth="1"/>
    <col min="7432" max="7432" width="3.69921875" style="9" customWidth="1"/>
    <col min="7433" max="7433" width="3.3984375" style="9" customWidth="1"/>
    <col min="7434" max="7434" width="6.8984375" style="9" customWidth="1"/>
    <col min="7435" max="7435" width="7.09765625" style="9" customWidth="1"/>
    <col min="7436" max="7436" width="6.09765625" style="9" customWidth="1"/>
    <col min="7437" max="7437" width="7" style="9" customWidth="1"/>
    <col min="7438" max="7438" width="7.59765625" style="9" customWidth="1"/>
    <col min="7439" max="7439" width="3.19921875" style="9" customWidth="1"/>
    <col min="7440" max="7440" width="7.19921875" style="9" customWidth="1"/>
    <col min="7441" max="7441" width="11.59765625" style="9" customWidth="1"/>
    <col min="7442" max="7443" width="11.19921875" style="9" customWidth="1"/>
    <col min="7444" max="7444" width="8.09765625" style="9" customWidth="1"/>
    <col min="7445" max="7445" width="5.8984375" style="9" customWidth="1"/>
    <col min="7446" max="7446" width="5" style="9" customWidth="1"/>
    <col min="7447" max="7447" width="8.3984375" style="9" customWidth="1"/>
    <col min="7448" max="7448" width="8.59765625" style="9" customWidth="1"/>
    <col min="7449" max="7449" width="6.3984375" style="9" customWidth="1"/>
    <col min="7450" max="7680" width="9" style="9"/>
    <col min="7681" max="7681" width="3.3984375" style="9" customWidth="1"/>
    <col min="7682" max="7682" width="5.3984375" style="9" customWidth="1"/>
    <col min="7683" max="7683" width="5.59765625" style="9" customWidth="1"/>
    <col min="7684" max="7684" width="6" style="9" customWidth="1"/>
    <col min="7685" max="7685" width="5.3984375" style="9" customWidth="1"/>
    <col min="7686" max="7686" width="10" style="9" customWidth="1"/>
    <col min="7687" max="7687" width="3.09765625" style="9" customWidth="1"/>
    <col min="7688" max="7688" width="3.69921875" style="9" customWidth="1"/>
    <col min="7689" max="7689" width="3.3984375" style="9" customWidth="1"/>
    <col min="7690" max="7690" width="6.8984375" style="9" customWidth="1"/>
    <col min="7691" max="7691" width="7.09765625" style="9" customWidth="1"/>
    <col min="7692" max="7692" width="6.09765625" style="9" customWidth="1"/>
    <col min="7693" max="7693" width="7" style="9" customWidth="1"/>
    <col min="7694" max="7694" width="7.59765625" style="9" customWidth="1"/>
    <col min="7695" max="7695" width="3.19921875" style="9" customWidth="1"/>
    <col min="7696" max="7696" width="7.19921875" style="9" customWidth="1"/>
    <col min="7697" max="7697" width="11.59765625" style="9" customWidth="1"/>
    <col min="7698" max="7699" width="11.19921875" style="9" customWidth="1"/>
    <col min="7700" max="7700" width="8.09765625" style="9" customWidth="1"/>
    <col min="7701" max="7701" width="5.8984375" style="9" customWidth="1"/>
    <col min="7702" max="7702" width="5" style="9" customWidth="1"/>
    <col min="7703" max="7703" width="8.3984375" style="9" customWidth="1"/>
    <col min="7704" max="7704" width="8.59765625" style="9" customWidth="1"/>
    <col min="7705" max="7705" width="6.3984375" style="9" customWidth="1"/>
    <col min="7706" max="7936" width="9" style="9"/>
    <col min="7937" max="7937" width="3.3984375" style="9" customWidth="1"/>
    <col min="7938" max="7938" width="5.3984375" style="9" customWidth="1"/>
    <col min="7939" max="7939" width="5.59765625" style="9" customWidth="1"/>
    <col min="7940" max="7940" width="6" style="9" customWidth="1"/>
    <col min="7941" max="7941" width="5.3984375" style="9" customWidth="1"/>
    <col min="7942" max="7942" width="10" style="9" customWidth="1"/>
    <col min="7943" max="7943" width="3.09765625" style="9" customWidth="1"/>
    <col min="7944" max="7944" width="3.69921875" style="9" customWidth="1"/>
    <col min="7945" max="7945" width="3.3984375" style="9" customWidth="1"/>
    <col min="7946" max="7946" width="6.8984375" style="9" customWidth="1"/>
    <col min="7947" max="7947" width="7.09765625" style="9" customWidth="1"/>
    <col min="7948" max="7948" width="6.09765625" style="9" customWidth="1"/>
    <col min="7949" max="7949" width="7" style="9" customWidth="1"/>
    <col min="7950" max="7950" width="7.59765625" style="9" customWidth="1"/>
    <col min="7951" max="7951" width="3.19921875" style="9" customWidth="1"/>
    <col min="7952" max="7952" width="7.19921875" style="9" customWidth="1"/>
    <col min="7953" max="7953" width="11.59765625" style="9" customWidth="1"/>
    <col min="7954" max="7955" width="11.19921875" style="9" customWidth="1"/>
    <col min="7956" max="7956" width="8.09765625" style="9" customWidth="1"/>
    <col min="7957" max="7957" width="5.8984375" style="9" customWidth="1"/>
    <col min="7958" max="7958" width="5" style="9" customWidth="1"/>
    <col min="7959" max="7959" width="8.3984375" style="9" customWidth="1"/>
    <col min="7960" max="7960" width="8.59765625" style="9" customWidth="1"/>
    <col min="7961" max="7961" width="6.3984375" style="9" customWidth="1"/>
    <col min="7962" max="8192" width="9" style="9"/>
    <col min="8193" max="8193" width="3.3984375" style="9" customWidth="1"/>
    <col min="8194" max="8194" width="5.3984375" style="9" customWidth="1"/>
    <col min="8195" max="8195" width="5.59765625" style="9" customWidth="1"/>
    <col min="8196" max="8196" width="6" style="9" customWidth="1"/>
    <col min="8197" max="8197" width="5.3984375" style="9" customWidth="1"/>
    <col min="8198" max="8198" width="10" style="9" customWidth="1"/>
    <col min="8199" max="8199" width="3.09765625" style="9" customWidth="1"/>
    <col min="8200" max="8200" width="3.69921875" style="9" customWidth="1"/>
    <col min="8201" max="8201" width="3.3984375" style="9" customWidth="1"/>
    <col min="8202" max="8202" width="6.8984375" style="9" customWidth="1"/>
    <col min="8203" max="8203" width="7.09765625" style="9" customWidth="1"/>
    <col min="8204" max="8204" width="6.09765625" style="9" customWidth="1"/>
    <col min="8205" max="8205" width="7" style="9" customWidth="1"/>
    <col min="8206" max="8206" width="7.59765625" style="9" customWidth="1"/>
    <col min="8207" max="8207" width="3.19921875" style="9" customWidth="1"/>
    <col min="8208" max="8208" width="7.19921875" style="9" customWidth="1"/>
    <col min="8209" max="8209" width="11.59765625" style="9" customWidth="1"/>
    <col min="8210" max="8211" width="11.19921875" style="9" customWidth="1"/>
    <col min="8212" max="8212" width="8.09765625" style="9" customWidth="1"/>
    <col min="8213" max="8213" width="5.8984375" style="9" customWidth="1"/>
    <col min="8214" max="8214" width="5" style="9" customWidth="1"/>
    <col min="8215" max="8215" width="8.3984375" style="9" customWidth="1"/>
    <col min="8216" max="8216" width="8.59765625" style="9" customWidth="1"/>
    <col min="8217" max="8217" width="6.3984375" style="9" customWidth="1"/>
    <col min="8218" max="8448" width="9" style="9"/>
    <col min="8449" max="8449" width="3.3984375" style="9" customWidth="1"/>
    <col min="8450" max="8450" width="5.3984375" style="9" customWidth="1"/>
    <col min="8451" max="8451" width="5.59765625" style="9" customWidth="1"/>
    <col min="8452" max="8452" width="6" style="9" customWidth="1"/>
    <col min="8453" max="8453" width="5.3984375" style="9" customWidth="1"/>
    <col min="8454" max="8454" width="10" style="9" customWidth="1"/>
    <col min="8455" max="8455" width="3.09765625" style="9" customWidth="1"/>
    <col min="8456" max="8456" width="3.69921875" style="9" customWidth="1"/>
    <col min="8457" max="8457" width="3.3984375" style="9" customWidth="1"/>
    <col min="8458" max="8458" width="6.8984375" style="9" customWidth="1"/>
    <col min="8459" max="8459" width="7.09765625" style="9" customWidth="1"/>
    <col min="8460" max="8460" width="6.09765625" style="9" customWidth="1"/>
    <col min="8461" max="8461" width="7" style="9" customWidth="1"/>
    <col min="8462" max="8462" width="7.59765625" style="9" customWidth="1"/>
    <col min="8463" max="8463" width="3.19921875" style="9" customWidth="1"/>
    <col min="8464" max="8464" width="7.19921875" style="9" customWidth="1"/>
    <col min="8465" max="8465" width="11.59765625" style="9" customWidth="1"/>
    <col min="8466" max="8467" width="11.19921875" style="9" customWidth="1"/>
    <col min="8468" max="8468" width="8.09765625" style="9" customWidth="1"/>
    <col min="8469" max="8469" width="5.8984375" style="9" customWidth="1"/>
    <col min="8470" max="8470" width="5" style="9" customWidth="1"/>
    <col min="8471" max="8471" width="8.3984375" style="9" customWidth="1"/>
    <col min="8472" max="8472" width="8.59765625" style="9" customWidth="1"/>
    <col min="8473" max="8473" width="6.3984375" style="9" customWidth="1"/>
    <col min="8474" max="8704" width="9" style="9"/>
    <col min="8705" max="8705" width="3.3984375" style="9" customWidth="1"/>
    <col min="8706" max="8706" width="5.3984375" style="9" customWidth="1"/>
    <col min="8707" max="8707" width="5.59765625" style="9" customWidth="1"/>
    <col min="8708" max="8708" width="6" style="9" customWidth="1"/>
    <col min="8709" max="8709" width="5.3984375" style="9" customWidth="1"/>
    <col min="8710" max="8710" width="10" style="9" customWidth="1"/>
    <col min="8711" max="8711" width="3.09765625" style="9" customWidth="1"/>
    <col min="8712" max="8712" width="3.69921875" style="9" customWidth="1"/>
    <col min="8713" max="8713" width="3.3984375" style="9" customWidth="1"/>
    <col min="8714" max="8714" width="6.8984375" style="9" customWidth="1"/>
    <col min="8715" max="8715" width="7.09765625" style="9" customWidth="1"/>
    <col min="8716" max="8716" width="6.09765625" style="9" customWidth="1"/>
    <col min="8717" max="8717" width="7" style="9" customWidth="1"/>
    <col min="8718" max="8718" width="7.59765625" style="9" customWidth="1"/>
    <col min="8719" max="8719" width="3.19921875" style="9" customWidth="1"/>
    <col min="8720" max="8720" width="7.19921875" style="9" customWidth="1"/>
    <col min="8721" max="8721" width="11.59765625" style="9" customWidth="1"/>
    <col min="8722" max="8723" width="11.19921875" style="9" customWidth="1"/>
    <col min="8724" max="8724" width="8.09765625" style="9" customWidth="1"/>
    <col min="8725" max="8725" width="5.8984375" style="9" customWidth="1"/>
    <col min="8726" max="8726" width="5" style="9" customWidth="1"/>
    <col min="8727" max="8727" width="8.3984375" style="9" customWidth="1"/>
    <col min="8728" max="8728" width="8.59765625" style="9" customWidth="1"/>
    <col min="8729" max="8729" width="6.3984375" style="9" customWidth="1"/>
    <col min="8730" max="8960" width="9" style="9"/>
    <col min="8961" max="8961" width="3.3984375" style="9" customWidth="1"/>
    <col min="8962" max="8962" width="5.3984375" style="9" customWidth="1"/>
    <col min="8963" max="8963" width="5.59765625" style="9" customWidth="1"/>
    <col min="8964" max="8964" width="6" style="9" customWidth="1"/>
    <col min="8965" max="8965" width="5.3984375" style="9" customWidth="1"/>
    <col min="8966" max="8966" width="10" style="9" customWidth="1"/>
    <col min="8967" max="8967" width="3.09765625" style="9" customWidth="1"/>
    <col min="8968" max="8968" width="3.69921875" style="9" customWidth="1"/>
    <col min="8969" max="8969" width="3.3984375" style="9" customWidth="1"/>
    <col min="8970" max="8970" width="6.8984375" style="9" customWidth="1"/>
    <col min="8971" max="8971" width="7.09765625" style="9" customWidth="1"/>
    <col min="8972" max="8972" width="6.09765625" style="9" customWidth="1"/>
    <col min="8973" max="8973" width="7" style="9" customWidth="1"/>
    <col min="8974" max="8974" width="7.59765625" style="9" customWidth="1"/>
    <col min="8975" max="8975" width="3.19921875" style="9" customWidth="1"/>
    <col min="8976" max="8976" width="7.19921875" style="9" customWidth="1"/>
    <col min="8977" max="8977" width="11.59765625" style="9" customWidth="1"/>
    <col min="8978" max="8979" width="11.19921875" style="9" customWidth="1"/>
    <col min="8980" max="8980" width="8.09765625" style="9" customWidth="1"/>
    <col min="8981" max="8981" width="5.8984375" style="9" customWidth="1"/>
    <col min="8982" max="8982" width="5" style="9" customWidth="1"/>
    <col min="8983" max="8983" width="8.3984375" style="9" customWidth="1"/>
    <col min="8984" max="8984" width="8.59765625" style="9" customWidth="1"/>
    <col min="8985" max="8985" width="6.3984375" style="9" customWidth="1"/>
    <col min="8986" max="9216" width="9" style="9"/>
    <col min="9217" max="9217" width="3.3984375" style="9" customWidth="1"/>
    <col min="9218" max="9218" width="5.3984375" style="9" customWidth="1"/>
    <col min="9219" max="9219" width="5.59765625" style="9" customWidth="1"/>
    <col min="9220" max="9220" width="6" style="9" customWidth="1"/>
    <col min="9221" max="9221" width="5.3984375" style="9" customWidth="1"/>
    <col min="9222" max="9222" width="10" style="9" customWidth="1"/>
    <col min="9223" max="9223" width="3.09765625" style="9" customWidth="1"/>
    <col min="9224" max="9224" width="3.69921875" style="9" customWidth="1"/>
    <col min="9225" max="9225" width="3.3984375" style="9" customWidth="1"/>
    <col min="9226" max="9226" width="6.8984375" style="9" customWidth="1"/>
    <col min="9227" max="9227" width="7.09765625" style="9" customWidth="1"/>
    <col min="9228" max="9228" width="6.09765625" style="9" customWidth="1"/>
    <col min="9229" max="9229" width="7" style="9" customWidth="1"/>
    <col min="9230" max="9230" width="7.59765625" style="9" customWidth="1"/>
    <col min="9231" max="9231" width="3.19921875" style="9" customWidth="1"/>
    <col min="9232" max="9232" width="7.19921875" style="9" customWidth="1"/>
    <col min="9233" max="9233" width="11.59765625" style="9" customWidth="1"/>
    <col min="9234" max="9235" width="11.19921875" style="9" customWidth="1"/>
    <col min="9236" max="9236" width="8.09765625" style="9" customWidth="1"/>
    <col min="9237" max="9237" width="5.8984375" style="9" customWidth="1"/>
    <col min="9238" max="9238" width="5" style="9" customWidth="1"/>
    <col min="9239" max="9239" width="8.3984375" style="9" customWidth="1"/>
    <col min="9240" max="9240" width="8.59765625" style="9" customWidth="1"/>
    <col min="9241" max="9241" width="6.3984375" style="9" customWidth="1"/>
    <col min="9242" max="9472" width="9" style="9"/>
    <col min="9473" max="9473" width="3.3984375" style="9" customWidth="1"/>
    <col min="9474" max="9474" width="5.3984375" style="9" customWidth="1"/>
    <col min="9475" max="9475" width="5.59765625" style="9" customWidth="1"/>
    <col min="9476" max="9476" width="6" style="9" customWidth="1"/>
    <col min="9477" max="9477" width="5.3984375" style="9" customWidth="1"/>
    <col min="9478" max="9478" width="10" style="9" customWidth="1"/>
    <col min="9479" max="9479" width="3.09765625" style="9" customWidth="1"/>
    <col min="9480" max="9480" width="3.69921875" style="9" customWidth="1"/>
    <col min="9481" max="9481" width="3.3984375" style="9" customWidth="1"/>
    <col min="9482" max="9482" width="6.8984375" style="9" customWidth="1"/>
    <col min="9483" max="9483" width="7.09765625" style="9" customWidth="1"/>
    <col min="9484" max="9484" width="6.09765625" style="9" customWidth="1"/>
    <col min="9485" max="9485" width="7" style="9" customWidth="1"/>
    <col min="9486" max="9486" width="7.59765625" style="9" customWidth="1"/>
    <col min="9487" max="9487" width="3.19921875" style="9" customWidth="1"/>
    <col min="9488" max="9488" width="7.19921875" style="9" customWidth="1"/>
    <col min="9489" max="9489" width="11.59765625" style="9" customWidth="1"/>
    <col min="9490" max="9491" width="11.19921875" style="9" customWidth="1"/>
    <col min="9492" max="9492" width="8.09765625" style="9" customWidth="1"/>
    <col min="9493" max="9493" width="5.8984375" style="9" customWidth="1"/>
    <col min="9494" max="9494" width="5" style="9" customWidth="1"/>
    <col min="9495" max="9495" width="8.3984375" style="9" customWidth="1"/>
    <col min="9496" max="9496" width="8.59765625" style="9" customWidth="1"/>
    <col min="9497" max="9497" width="6.3984375" style="9" customWidth="1"/>
    <col min="9498" max="9728" width="9" style="9"/>
    <col min="9729" max="9729" width="3.3984375" style="9" customWidth="1"/>
    <col min="9730" max="9730" width="5.3984375" style="9" customWidth="1"/>
    <col min="9731" max="9731" width="5.59765625" style="9" customWidth="1"/>
    <col min="9732" max="9732" width="6" style="9" customWidth="1"/>
    <col min="9733" max="9733" width="5.3984375" style="9" customWidth="1"/>
    <col min="9734" max="9734" width="10" style="9" customWidth="1"/>
    <col min="9735" max="9735" width="3.09765625" style="9" customWidth="1"/>
    <col min="9736" max="9736" width="3.69921875" style="9" customWidth="1"/>
    <col min="9737" max="9737" width="3.3984375" style="9" customWidth="1"/>
    <col min="9738" max="9738" width="6.8984375" style="9" customWidth="1"/>
    <col min="9739" max="9739" width="7.09765625" style="9" customWidth="1"/>
    <col min="9740" max="9740" width="6.09765625" style="9" customWidth="1"/>
    <col min="9741" max="9741" width="7" style="9" customWidth="1"/>
    <col min="9742" max="9742" width="7.59765625" style="9" customWidth="1"/>
    <col min="9743" max="9743" width="3.19921875" style="9" customWidth="1"/>
    <col min="9744" max="9744" width="7.19921875" style="9" customWidth="1"/>
    <col min="9745" max="9745" width="11.59765625" style="9" customWidth="1"/>
    <col min="9746" max="9747" width="11.19921875" style="9" customWidth="1"/>
    <col min="9748" max="9748" width="8.09765625" style="9" customWidth="1"/>
    <col min="9749" max="9749" width="5.8984375" style="9" customWidth="1"/>
    <col min="9750" max="9750" width="5" style="9" customWidth="1"/>
    <col min="9751" max="9751" width="8.3984375" style="9" customWidth="1"/>
    <col min="9752" max="9752" width="8.59765625" style="9" customWidth="1"/>
    <col min="9753" max="9753" width="6.3984375" style="9" customWidth="1"/>
    <col min="9754" max="9984" width="9" style="9"/>
    <col min="9985" max="9985" width="3.3984375" style="9" customWidth="1"/>
    <col min="9986" max="9986" width="5.3984375" style="9" customWidth="1"/>
    <col min="9987" max="9987" width="5.59765625" style="9" customWidth="1"/>
    <col min="9988" max="9988" width="6" style="9" customWidth="1"/>
    <col min="9989" max="9989" width="5.3984375" style="9" customWidth="1"/>
    <col min="9990" max="9990" width="10" style="9" customWidth="1"/>
    <col min="9991" max="9991" width="3.09765625" style="9" customWidth="1"/>
    <col min="9992" max="9992" width="3.69921875" style="9" customWidth="1"/>
    <col min="9993" max="9993" width="3.3984375" style="9" customWidth="1"/>
    <col min="9994" max="9994" width="6.8984375" style="9" customWidth="1"/>
    <col min="9995" max="9995" width="7.09765625" style="9" customWidth="1"/>
    <col min="9996" max="9996" width="6.09765625" style="9" customWidth="1"/>
    <col min="9997" max="9997" width="7" style="9" customWidth="1"/>
    <col min="9998" max="9998" width="7.59765625" style="9" customWidth="1"/>
    <col min="9999" max="9999" width="3.19921875" style="9" customWidth="1"/>
    <col min="10000" max="10000" width="7.19921875" style="9" customWidth="1"/>
    <col min="10001" max="10001" width="11.59765625" style="9" customWidth="1"/>
    <col min="10002" max="10003" width="11.19921875" style="9" customWidth="1"/>
    <col min="10004" max="10004" width="8.09765625" style="9" customWidth="1"/>
    <col min="10005" max="10005" width="5.8984375" style="9" customWidth="1"/>
    <col min="10006" max="10006" width="5" style="9" customWidth="1"/>
    <col min="10007" max="10007" width="8.3984375" style="9" customWidth="1"/>
    <col min="10008" max="10008" width="8.59765625" style="9" customWidth="1"/>
    <col min="10009" max="10009" width="6.3984375" style="9" customWidth="1"/>
    <col min="10010" max="10240" width="9" style="9"/>
    <col min="10241" max="10241" width="3.3984375" style="9" customWidth="1"/>
    <col min="10242" max="10242" width="5.3984375" style="9" customWidth="1"/>
    <col min="10243" max="10243" width="5.59765625" style="9" customWidth="1"/>
    <col min="10244" max="10244" width="6" style="9" customWidth="1"/>
    <col min="10245" max="10245" width="5.3984375" style="9" customWidth="1"/>
    <col min="10246" max="10246" width="10" style="9" customWidth="1"/>
    <col min="10247" max="10247" width="3.09765625" style="9" customWidth="1"/>
    <col min="10248" max="10248" width="3.69921875" style="9" customWidth="1"/>
    <col min="10249" max="10249" width="3.3984375" style="9" customWidth="1"/>
    <col min="10250" max="10250" width="6.8984375" style="9" customWidth="1"/>
    <col min="10251" max="10251" width="7.09765625" style="9" customWidth="1"/>
    <col min="10252" max="10252" width="6.09765625" style="9" customWidth="1"/>
    <col min="10253" max="10253" width="7" style="9" customWidth="1"/>
    <col min="10254" max="10254" width="7.59765625" style="9" customWidth="1"/>
    <col min="10255" max="10255" width="3.19921875" style="9" customWidth="1"/>
    <col min="10256" max="10256" width="7.19921875" style="9" customWidth="1"/>
    <col min="10257" max="10257" width="11.59765625" style="9" customWidth="1"/>
    <col min="10258" max="10259" width="11.19921875" style="9" customWidth="1"/>
    <col min="10260" max="10260" width="8.09765625" style="9" customWidth="1"/>
    <col min="10261" max="10261" width="5.8984375" style="9" customWidth="1"/>
    <col min="10262" max="10262" width="5" style="9" customWidth="1"/>
    <col min="10263" max="10263" width="8.3984375" style="9" customWidth="1"/>
    <col min="10264" max="10264" width="8.59765625" style="9" customWidth="1"/>
    <col min="10265" max="10265" width="6.3984375" style="9" customWidth="1"/>
    <col min="10266" max="10496" width="9" style="9"/>
    <col min="10497" max="10497" width="3.3984375" style="9" customWidth="1"/>
    <col min="10498" max="10498" width="5.3984375" style="9" customWidth="1"/>
    <col min="10499" max="10499" width="5.59765625" style="9" customWidth="1"/>
    <col min="10500" max="10500" width="6" style="9" customWidth="1"/>
    <col min="10501" max="10501" width="5.3984375" style="9" customWidth="1"/>
    <col min="10502" max="10502" width="10" style="9" customWidth="1"/>
    <col min="10503" max="10503" width="3.09765625" style="9" customWidth="1"/>
    <col min="10504" max="10504" width="3.69921875" style="9" customWidth="1"/>
    <col min="10505" max="10505" width="3.3984375" style="9" customWidth="1"/>
    <col min="10506" max="10506" width="6.8984375" style="9" customWidth="1"/>
    <col min="10507" max="10507" width="7.09765625" style="9" customWidth="1"/>
    <col min="10508" max="10508" width="6.09765625" style="9" customWidth="1"/>
    <col min="10509" max="10509" width="7" style="9" customWidth="1"/>
    <col min="10510" max="10510" width="7.59765625" style="9" customWidth="1"/>
    <col min="10511" max="10511" width="3.19921875" style="9" customWidth="1"/>
    <col min="10512" max="10512" width="7.19921875" style="9" customWidth="1"/>
    <col min="10513" max="10513" width="11.59765625" style="9" customWidth="1"/>
    <col min="10514" max="10515" width="11.19921875" style="9" customWidth="1"/>
    <col min="10516" max="10516" width="8.09765625" style="9" customWidth="1"/>
    <col min="10517" max="10517" width="5.8984375" style="9" customWidth="1"/>
    <col min="10518" max="10518" width="5" style="9" customWidth="1"/>
    <col min="10519" max="10519" width="8.3984375" style="9" customWidth="1"/>
    <col min="10520" max="10520" width="8.59765625" style="9" customWidth="1"/>
    <col min="10521" max="10521" width="6.3984375" style="9" customWidth="1"/>
    <col min="10522" max="10752" width="9" style="9"/>
    <col min="10753" max="10753" width="3.3984375" style="9" customWidth="1"/>
    <col min="10754" max="10754" width="5.3984375" style="9" customWidth="1"/>
    <col min="10755" max="10755" width="5.59765625" style="9" customWidth="1"/>
    <col min="10756" max="10756" width="6" style="9" customWidth="1"/>
    <col min="10757" max="10757" width="5.3984375" style="9" customWidth="1"/>
    <col min="10758" max="10758" width="10" style="9" customWidth="1"/>
    <col min="10759" max="10759" width="3.09765625" style="9" customWidth="1"/>
    <col min="10760" max="10760" width="3.69921875" style="9" customWidth="1"/>
    <col min="10761" max="10761" width="3.3984375" style="9" customWidth="1"/>
    <col min="10762" max="10762" width="6.8984375" style="9" customWidth="1"/>
    <col min="10763" max="10763" width="7.09765625" style="9" customWidth="1"/>
    <col min="10764" max="10764" width="6.09765625" style="9" customWidth="1"/>
    <col min="10765" max="10765" width="7" style="9" customWidth="1"/>
    <col min="10766" max="10766" width="7.59765625" style="9" customWidth="1"/>
    <col min="10767" max="10767" width="3.19921875" style="9" customWidth="1"/>
    <col min="10768" max="10768" width="7.19921875" style="9" customWidth="1"/>
    <col min="10769" max="10769" width="11.59765625" style="9" customWidth="1"/>
    <col min="10770" max="10771" width="11.19921875" style="9" customWidth="1"/>
    <col min="10772" max="10772" width="8.09765625" style="9" customWidth="1"/>
    <col min="10773" max="10773" width="5.8984375" style="9" customWidth="1"/>
    <col min="10774" max="10774" width="5" style="9" customWidth="1"/>
    <col min="10775" max="10775" width="8.3984375" style="9" customWidth="1"/>
    <col min="10776" max="10776" width="8.59765625" style="9" customWidth="1"/>
    <col min="10777" max="10777" width="6.3984375" style="9" customWidth="1"/>
    <col min="10778" max="11008" width="9" style="9"/>
    <col min="11009" max="11009" width="3.3984375" style="9" customWidth="1"/>
    <col min="11010" max="11010" width="5.3984375" style="9" customWidth="1"/>
    <col min="11011" max="11011" width="5.59765625" style="9" customWidth="1"/>
    <col min="11012" max="11012" width="6" style="9" customWidth="1"/>
    <col min="11013" max="11013" width="5.3984375" style="9" customWidth="1"/>
    <col min="11014" max="11014" width="10" style="9" customWidth="1"/>
    <col min="11015" max="11015" width="3.09765625" style="9" customWidth="1"/>
    <col min="11016" max="11016" width="3.69921875" style="9" customWidth="1"/>
    <col min="11017" max="11017" width="3.3984375" style="9" customWidth="1"/>
    <col min="11018" max="11018" width="6.8984375" style="9" customWidth="1"/>
    <col min="11019" max="11019" width="7.09765625" style="9" customWidth="1"/>
    <col min="11020" max="11020" width="6.09765625" style="9" customWidth="1"/>
    <col min="11021" max="11021" width="7" style="9" customWidth="1"/>
    <col min="11022" max="11022" width="7.59765625" style="9" customWidth="1"/>
    <col min="11023" max="11023" width="3.19921875" style="9" customWidth="1"/>
    <col min="11024" max="11024" width="7.19921875" style="9" customWidth="1"/>
    <col min="11025" max="11025" width="11.59765625" style="9" customWidth="1"/>
    <col min="11026" max="11027" width="11.19921875" style="9" customWidth="1"/>
    <col min="11028" max="11028" width="8.09765625" style="9" customWidth="1"/>
    <col min="11029" max="11029" width="5.8984375" style="9" customWidth="1"/>
    <col min="11030" max="11030" width="5" style="9" customWidth="1"/>
    <col min="11031" max="11031" width="8.3984375" style="9" customWidth="1"/>
    <col min="11032" max="11032" width="8.59765625" style="9" customWidth="1"/>
    <col min="11033" max="11033" width="6.3984375" style="9" customWidth="1"/>
    <col min="11034" max="11264" width="9" style="9"/>
    <col min="11265" max="11265" width="3.3984375" style="9" customWidth="1"/>
    <col min="11266" max="11266" width="5.3984375" style="9" customWidth="1"/>
    <col min="11267" max="11267" width="5.59765625" style="9" customWidth="1"/>
    <col min="11268" max="11268" width="6" style="9" customWidth="1"/>
    <col min="11269" max="11269" width="5.3984375" style="9" customWidth="1"/>
    <col min="11270" max="11270" width="10" style="9" customWidth="1"/>
    <col min="11271" max="11271" width="3.09765625" style="9" customWidth="1"/>
    <col min="11272" max="11272" width="3.69921875" style="9" customWidth="1"/>
    <col min="11273" max="11273" width="3.3984375" style="9" customWidth="1"/>
    <col min="11274" max="11274" width="6.8984375" style="9" customWidth="1"/>
    <col min="11275" max="11275" width="7.09765625" style="9" customWidth="1"/>
    <col min="11276" max="11276" width="6.09765625" style="9" customWidth="1"/>
    <col min="11277" max="11277" width="7" style="9" customWidth="1"/>
    <col min="11278" max="11278" width="7.59765625" style="9" customWidth="1"/>
    <col min="11279" max="11279" width="3.19921875" style="9" customWidth="1"/>
    <col min="11280" max="11280" width="7.19921875" style="9" customWidth="1"/>
    <col min="11281" max="11281" width="11.59765625" style="9" customWidth="1"/>
    <col min="11282" max="11283" width="11.19921875" style="9" customWidth="1"/>
    <col min="11284" max="11284" width="8.09765625" style="9" customWidth="1"/>
    <col min="11285" max="11285" width="5.8984375" style="9" customWidth="1"/>
    <col min="11286" max="11286" width="5" style="9" customWidth="1"/>
    <col min="11287" max="11287" width="8.3984375" style="9" customWidth="1"/>
    <col min="11288" max="11288" width="8.59765625" style="9" customWidth="1"/>
    <col min="11289" max="11289" width="6.3984375" style="9" customWidth="1"/>
    <col min="11290" max="11520" width="9" style="9"/>
    <col min="11521" max="11521" width="3.3984375" style="9" customWidth="1"/>
    <col min="11522" max="11522" width="5.3984375" style="9" customWidth="1"/>
    <col min="11523" max="11523" width="5.59765625" style="9" customWidth="1"/>
    <col min="11524" max="11524" width="6" style="9" customWidth="1"/>
    <col min="11525" max="11525" width="5.3984375" style="9" customWidth="1"/>
    <col min="11526" max="11526" width="10" style="9" customWidth="1"/>
    <col min="11527" max="11527" width="3.09765625" style="9" customWidth="1"/>
    <col min="11528" max="11528" width="3.69921875" style="9" customWidth="1"/>
    <col min="11529" max="11529" width="3.3984375" style="9" customWidth="1"/>
    <col min="11530" max="11530" width="6.8984375" style="9" customWidth="1"/>
    <col min="11531" max="11531" width="7.09765625" style="9" customWidth="1"/>
    <col min="11532" max="11532" width="6.09765625" style="9" customWidth="1"/>
    <col min="11533" max="11533" width="7" style="9" customWidth="1"/>
    <col min="11534" max="11534" width="7.59765625" style="9" customWidth="1"/>
    <col min="11535" max="11535" width="3.19921875" style="9" customWidth="1"/>
    <col min="11536" max="11536" width="7.19921875" style="9" customWidth="1"/>
    <col min="11537" max="11537" width="11.59765625" style="9" customWidth="1"/>
    <col min="11538" max="11539" width="11.19921875" style="9" customWidth="1"/>
    <col min="11540" max="11540" width="8.09765625" style="9" customWidth="1"/>
    <col min="11541" max="11541" width="5.8984375" style="9" customWidth="1"/>
    <col min="11542" max="11542" width="5" style="9" customWidth="1"/>
    <col min="11543" max="11543" width="8.3984375" style="9" customWidth="1"/>
    <col min="11544" max="11544" width="8.59765625" style="9" customWidth="1"/>
    <col min="11545" max="11545" width="6.3984375" style="9" customWidth="1"/>
    <col min="11546" max="11776" width="9" style="9"/>
    <col min="11777" max="11777" width="3.3984375" style="9" customWidth="1"/>
    <col min="11778" max="11778" width="5.3984375" style="9" customWidth="1"/>
    <col min="11779" max="11779" width="5.59765625" style="9" customWidth="1"/>
    <col min="11780" max="11780" width="6" style="9" customWidth="1"/>
    <col min="11781" max="11781" width="5.3984375" style="9" customWidth="1"/>
    <col min="11782" max="11782" width="10" style="9" customWidth="1"/>
    <col min="11783" max="11783" width="3.09765625" style="9" customWidth="1"/>
    <col min="11784" max="11784" width="3.69921875" style="9" customWidth="1"/>
    <col min="11785" max="11785" width="3.3984375" style="9" customWidth="1"/>
    <col min="11786" max="11786" width="6.8984375" style="9" customWidth="1"/>
    <col min="11787" max="11787" width="7.09765625" style="9" customWidth="1"/>
    <col min="11788" max="11788" width="6.09765625" style="9" customWidth="1"/>
    <col min="11789" max="11789" width="7" style="9" customWidth="1"/>
    <col min="11790" max="11790" width="7.59765625" style="9" customWidth="1"/>
    <col min="11791" max="11791" width="3.19921875" style="9" customWidth="1"/>
    <col min="11792" max="11792" width="7.19921875" style="9" customWidth="1"/>
    <col min="11793" max="11793" width="11.59765625" style="9" customWidth="1"/>
    <col min="11794" max="11795" width="11.19921875" style="9" customWidth="1"/>
    <col min="11796" max="11796" width="8.09765625" style="9" customWidth="1"/>
    <col min="11797" max="11797" width="5.8984375" style="9" customWidth="1"/>
    <col min="11798" max="11798" width="5" style="9" customWidth="1"/>
    <col min="11799" max="11799" width="8.3984375" style="9" customWidth="1"/>
    <col min="11800" max="11800" width="8.59765625" style="9" customWidth="1"/>
    <col min="11801" max="11801" width="6.3984375" style="9" customWidth="1"/>
    <col min="11802" max="12032" width="9" style="9"/>
    <col min="12033" max="12033" width="3.3984375" style="9" customWidth="1"/>
    <col min="12034" max="12034" width="5.3984375" style="9" customWidth="1"/>
    <col min="12035" max="12035" width="5.59765625" style="9" customWidth="1"/>
    <col min="12036" max="12036" width="6" style="9" customWidth="1"/>
    <col min="12037" max="12037" width="5.3984375" style="9" customWidth="1"/>
    <col min="12038" max="12038" width="10" style="9" customWidth="1"/>
    <col min="12039" max="12039" width="3.09765625" style="9" customWidth="1"/>
    <col min="12040" max="12040" width="3.69921875" style="9" customWidth="1"/>
    <col min="12041" max="12041" width="3.3984375" style="9" customWidth="1"/>
    <col min="12042" max="12042" width="6.8984375" style="9" customWidth="1"/>
    <col min="12043" max="12043" width="7.09765625" style="9" customWidth="1"/>
    <col min="12044" max="12044" width="6.09765625" style="9" customWidth="1"/>
    <col min="12045" max="12045" width="7" style="9" customWidth="1"/>
    <col min="12046" max="12046" width="7.59765625" style="9" customWidth="1"/>
    <col min="12047" max="12047" width="3.19921875" style="9" customWidth="1"/>
    <col min="12048" max="12048" width="7.19921875" style="9" customWidth="1"/>
    <col min="12049" max="12049" width="11.59765625" style="9" customWidth="1"/>
    <col min="12050" max="12051" width="11.19921875" style="9" customWidth="1"/>
    <col min="12052" max="12052" width="8.09765625" style="9" customWidth="1"/>
    <col min="12053" max="12053" width="5.8984375" style="9" customWidth="1"/>
    <col min="12054" max="12054" width="5" style="9" customWidth="1"/>
    <col min="12055" max="12055" width="8.3984375" style="9" customWidth="1"/>
    <col min="12056" max="12056" width="8.59765625" style="9" customWidth="1"/>
    <col min="12057" max="12057" width="6.3984375" style="9" customWidth="1"/>
    <col min="12058" max="12288" width="9" style="9"/>
    <col min="12289" max="12289" width="3.3984375" style="9" customWidth="1"/>
    <col min="12290" max="12290" width="5.3984375" style="9" customWidth="1"/>
    <col min="12291" max="12291" width="5.59765625" style="9" customWidth="1"/>
    <col min="12292" max="12292" width="6" style="9" customWidth="1"/>
    <col min="12293" max="12293" width="5.3984375" style="9" customWidth="1"/>
    <col min="12294" max="12294" width="10" style="9" customWidth="1"/>
    <col min="12295" max="12295" width="3.09765625" style="9" customWidth="1"/>
    <col min="12296" max="12296" width="3.69921875" style="9" customWidth="1"/>
    <col min="12297" max="12297" width="3.3984375" style="9" customWidth="1"/>
    <col min="12298" max="12298" width="6.8984375" style="9" customWidth="1"/>
    <col min="12299" max="12299" width="7.09765625" style="9" customWidth="1"/>
    <col min="12300" max="12300" width="6.09765625" style="9" customWidth="1"/>
    <col min="12301" max="12301" width="7" style="9" customWidth="1"/>
    <col min="12302" max="12302" width="7.59765625" style="9" customWidth="1"/>
    <col min="12303" max="12303" width="3.19921875" style="9" customWidth="1"/>
    <col min="12304" max="12304" width="7.19921875" style="9" customWidth="1"/>
    <col min="12305" max="12305" width="11.59765625" style="9" customWidth="1"/>
    <col min="12306" max="12307" width="11.19921875" style="9" customWidth="1"/>
    <col min="12308" max="12308" width="8.09765625" style="9" customWidth="1"/>
    <col min="12309" max="12309" width="5.8984375" style="9" customWidth="1"/>
    <col min="12310" max="12310" width="5" style="9" customWidth="1"/>
    <col min="12311" max="12311" width="8.3984375" style="9" customWidth="1"/>
    <col min="12312" max="12312" width="8.59765625" style="9" customWidth="1"/>
    <col min="12313" max="12313" width="6.3984375" style="9" customWidth="1"/>
    <col min="12314" max="12544" width="9" style="9"/>
    <col min="12545" max="12545" width="3.3984375" style="9" customWidth="1"/>
    <col min="12546" max="12546" width="5.3984375" style="9" customWidth="1"/>
    <col min="12547" max="12547" width="5.59765625" style="9" customWidth="1"/>
    <col min="12548" max="12548" width="6" style="9" customWidth="1"/>
    <col min="12549" max="12549" width="5.3984375" style="9" customWidth="1"/>
    <col min="12550" max="12550" width="10" style="9" customWidth="1"/>
    <col min="12551" max="12551" width="3.09765625" style="9" customWidth="1"/>
    <col min="12552" max="12552" width="3.69921875" style="9" customWidth="1"/>
    <col min="12553" max="12553" width="3.3984375" style="9" customWidth="1"/>
    <col min="12554" max="12554" width="6.8984375" style="9" customWidth="1"/>
    <col min="12555" max="12555" width="7.09765625" style="9" customWidth="1"/>
    <col min="12556" max="12556" width="6.09765625" style="9" customWidth="1"/>
    <col min="12557" max="12557" width="7" style="9" customWidth="1"/>
    <col min="12558" max="12558" width="7.59765625" style="9" customWidth="1"/>
    <col min="12559" max="12559" width="3.19921875" style="9" customWidth="1"/>
    <col min="12560" max="12560" width="7.19921875" style="9" customWidth="1"/>
    <col min="12561" max="12561" width="11.59765625" style="9" customWidth="1"/>
    <col min="12562" max="12563" width="11.19921875" style="9" customWidth="1"/>
    <col min="12564" max="12564" width="8.09765625" style="9" customWidth="1"/>
    <col min="12565" max="12565" width="5.8984375" style="9" customWidth="1"/>
    <col min="12566" max="12566" width="5" style="9" customWidth="1"/>
    <col min="12567" max="12567" width="8.3984375" style="9" customWidth="1"/>
    <col min="12568" max="12568" width="8.59765625" style="9" customWidth="1"/>
    <col min="12569" max="12569" width="6.3984375" style="9" customWidth="1"/>
    <col min="12570" max="12800" width="9" style="9"/>
    <col min="12801" max="12801" width="3.3984375" style="9" customWidth="1"/>
    <col min="12802" max="12802" width="5.3984375" style="9" customWidth="1"/>
    <col min="12803" max="12803" width="5.59765625" style="9" customWidth="1"/>
    <col min="12804" max="12804" width="6" style="9" customWidth="1"/>
    <col min="12805" max="12805" width="5.3984375" style="9" customWidth="1"/>
    <col min="12806" max="12806" width="10" style="9" customWidth="1"/>
    <col min="12807" max="12807" width="3.09765625" style="9" customWidth="1"/>
    <col min="12808" max="12808" width="3.69921875" style="9" customWidth="1"/>
    <col min="12809" max="12809" width="3.3984375" style="9" customWidth="1"/>
    <col min="12810" max="12810" width="6.8984375" style="9" customWidth="1"/>
    <col min="12811" max="12811" width="7.09765625" style="9" customWidth="1"/>
    <col min="12812" max="12812" width="6.09765625" style="9" customWidth="1"/>
    <col min="12813" max="12813" width="7" style="9" customWidth="1"/>
    <col min="12814" max="12814" width="7.59765625" style="9" customWidth="1"/>
    <col min="12815" max="12815" width="3.19921875" style="9" customWidth="1"/>
    <col min="12816" max="12816" width="7.19921875" style="9" customWidth="1"/>
    <col min="12817" max="12817" width="11.59765625" style="9" customWidth="1"/>
    <col min="12818" max="12819" width="11.19921875" style="9" customWidth="1"/>
    <col min="12820" max="12820" width="8.09765625" style="9" customWidth="1"/>
    <col min="12821" max="12821" width="5.8984375" style="9" customWidth="1"/>
    <col min="12822" max="12822" width="5" style="9" customWidth="1"/>
    <col min="12823" max="12823" width="8.3984375" style="9" customWidth="1"/>
    <col min="12824" max="12824" width="8.59765625" style="9" customWidth="1"/>
    <col min="12825" max="12825" width="6.3984375" style="9" customWidth="1"/>
    <col min="12826" max="13056" width="9" style="9"/>
    <col min="13057" max="13057" width="3.3984375" style="9" customWidth="1"/>
    <col min="13058" max="13058" width="5.3984375" style="9" customWidth="1"/>
    <col min="13059" max="13059" width="5.59765625" style="9" customWidth="1"/>
    <col min="13060" max="13060" width="6" style="9" customWidth="1"/>
    <col min="13061" max="13061" width="5.3984375" style="9" customWidth="1"/>
    <col min="13062" max="13062" width="10" style="9" customWidth="1"/>
    <col min="13063" max="13063" width="3.09765625" style="9" customWidth="1"/>
    <col min="13064" max="13064" width="3.69921875" style="9" customWidth="1"/>
    <col min="13065" max="13065" width="3.3984375" style="9" customWidth="1"/>
    <col min="13066" max="13066" width="6.8984375" style="9" customWidth="1"/>
    <col min="13067" max="13067" width="7.09765625" style="9" customWidth="1"/>
    <col min="13068" max="13068" width="6.09765625" style="9" customWidth="1"/>
    <col min="13069" max="13069" width="7" style="9" customWidth="1"/>
    <col min="13070" max="13070" width="7.59765625" style="9" customWidth="1"/>
    <col min="13071" max="13071" width="3.19921875" style="9" customWidth="1"/>
    <col min="13072" max="13072" width="7.19921875" style="9" customWidth="1"/>
    <col min="13073" max="13073" width="11.59765625" style="9" customWidth="1"/>
    <col min="13074" max="13075" width="11.19921875" style="9" customWidth="1"/>
    <col min="13076" max="13076" width="8.09765625" style="9" customWidth="1"/>
    <col min="13077" max="13077" width="5.8984375" style="9" customWidth="1"/>
    <col min="13078" max="13078" width="5" style="9" customWidth="1"/>
    <col min="13079" max="13079" width="8.3984375" style="9" customWidth="1"/>
    <col min="13080" max="13080" width="8.59765625" style="9" customWidth="1"/>
    <col min="13081" max="13081" width="6.3984375" style="9" customWidth="1"/>
    <col min="13082" max="13312" width="9" style="9"/>
    <col min="13313" max="13313" width="3.3984375" style="9" customWidth="1"/>
    <col min="13314" max="13314" width="5.3984375" style="9" customWidth="1"/>
    <col min="13315" max="13315" width="5.59765625" style="9" customWidth="1"/>
    <col min="13316" max="13316" width="6" style="9" customWidth="1"/>
    <col min="13317" max="13317" width="5.3984375" style="9" customWidth="1"/>
    <col min="13318" max="13318" width="10" style="9" customWidth="1"/>
    <col min="13319" max="13319" width="3.09765625" style="9" customWidth="1"/>
    <col min="13320" max="13320" width="3.69921875" style="9" customWidth="1"/>
    <col min="13321" max="13321" width="3.3984375" style="9" customWidth="1"/>
    <col min="13322" max="13322" width="6.8984375" style="9" customWidth="1"/>
    <col min="13323" max="13323" width="7.09765625" style="9" customWidth="1"/>
    <col min="13324" max="13324" width="6.09765625" style="9" customWidth="1"/>
    <col min="13325" max="13325" width="7" style="9" customWidth="1"/>
    <col min="13326" max="13326" width="7.59765625" style="9" customWidth="1"/>
    <col min="13327" max="13327" width="3.19921875" style="9" customWidth="1"/>
    <col min="13328" max="13328" width="7.19921875" style="9" customWidth="1"/>
    <col min="13329" max="13329" width="11.59765625" style="9" customWidth="1"/>
    <col min="13330" max="13331" width="11.19921875" style="9" customWidth="1"/>
    <col min="13332" max="13332" width="8.09765625" style="9" customWidth="1"/>
    <col min="13333" max="13333" width="5.8984375" style="9" customWidth="1"/>
    <col min="13334" max="13334" width="5" style="9" customWidth="1"/>
    <col min="13335" max="13335" width="8.3984375" style="9" customWidth="1"/>
    <col min="13336" max="13336" width="8.59765625" style="9" customWidth="1"/>
    <col min="13337" max="13337" width="6.3984375" style="9" customWidth="1"/>
    <col min="13338" max="13568" width="9" style="9"/>
    <col min="13569" max="13569" width="3.3984375" style="9" customWidth="1"/>
    <col min="13570" max="13570" width="5.3984375" style="9" customWidth="1"/>
    <col min="13571" max="13571" width="5.59765625" style="9" customWidth="1"/>
    <col min="13572" max="13572" width="6" style="9" customWidth="1"/>
    <col min="13573" max="13573" width="5.3984375" style="9" customWidth="1"/>
    <col min="13574" max="13574" width="10" style="9" customWidth="1"/>
    <col min="13575" max="13575" width="3.09765625" style="9" customWidth="1"/>
    <col min="13576" max="13576" width="3.69921875" style="9" customWidth="1"/>
    <col min="13577" max="13577" width="3.3984375" style="9" customWidth="1"/>
    <col min="13578" max="13578" width="6.8984375" style="9" customWidth="1"/>
    <col min="13579" max="13579" width="7.09765625" style="9" customWidth="1"/>
    <col min="13580" max="13580" width="6.09765625" style="9" customWidth="1"/>
    <col min="13581" max="13581" width="7" style="9" customWidth="1"/>
    <col min="13582" max="13582" width="7.59765625" style="9" customWidth="1"/>
    <col min="13583" max="13583" width="3.19921875" style="9" customWidth="1"/>
    <col min="13584" max="13584" width="7.19921875" style="9" customWidth="1"/>
    <col min="13585" max="13585" width="11.59765625" style="9" customWidth="1"/>
    <col min="13586" max="13587" width="11.19921875" style="9" customWidth="1"/>
    <col min="13588" max="13588" width="8.09765625" style="9" customWidth="1"/>
    <col min="13589" max="13589" width="5.8984375" style="9" customWidth="1"/>
    <col min="13590" max="13590" width="5" style="9" customWidth="1"/>
    <col min="13591" max="13591" width="8.3984375" style="9" customWidth="1"/>
    <col min="13592" max="13592" width="8.59765625" style="9" customWidth="1"/>
    <col min="13593" max="13593" width="6.3984375" style="9" customWidth="1"/>
    <col min="13594" max="13824" width="9" style="9"/>
    <col min="13825" max="13825" width="3.3984375" style="9" customWidth="1"/>
    <col min="13826" max="13826" width="5.3984375" style="9" customWidth="1"/>
    <col min="13827" max="13827" width="5.59765625" style="9" customWidth="1"/>
    <col min="13828" max="13828" width="6" style="9" customWidth="1"/>
    <col min="13829" max="13829" width="5.3984375" style="9" customWidth="1"/>
    <col min="13830" max="13830" width="10" style="9" customWidth="1"/>
    <col min="13831" max="13831" width="3.09765625" style="9" customWidth="1"/>
    <col min="13832" max="13832" width="3.69921875" style="9" customWidth="1"/>
    <col min="13833" max="13833" width="3.3984375" style="9" customWidth="1"/>
    <col min="13834" max="13834" width="6.8984375" style="9" customWidth="1"/>
    <col min="13835" max="13835" width="7.09765625" style="9" customWidth="1"/>
    <col min="13836" max="13836" width="6.09765625" style="9" customWidth="1"/>
    <col min="13837" max="13837" width="7" style="9" customWidth="1"/>
    <col min="13838" max="13838" width="7.59765625" style="9" customWidth="1"/>
    <col min="13839" max="13839" width="3.19921875" style="9" customWidth="1"/>
    <col min="13840" max="13840" width="7.19921875" style="9" customWidth="1"/>
    <col min="13841" max="13841" width="11.59765625" style="9" customWidth="1"/>
    <col min="13842" max="13843" width="11.19921875" style="9" customWidth="1"/>
    <col min="13844" max="13844" width="8.09765625" style="9" customWidth="1"/>
    <col min="13845" max="13845" width="5.8984375" style="9" customWidth="1"/>
    <col min="13846" max="13846" width="5" style="9" customWidth="1"/>
    <col min="13847" max="13847" width="8.3984375" style="9" customWidth="1"/>
    <col min="13848" max="13848" width="8.59765625" style="9" customWidth="1"/>
    <col min="13849" max="13849" width="6.3984375" style="9" customWidth="1"/>
    <col min="13850" max="14080" width="9" style="9"/>
    <col min="14081" max="14081" width="3.3984375" style="9" customWidth="1"/>
    <col min="14082" max="14082" width="5.3984375" style="9" customWidth="1"/>
    <col min="14083" max="14083" width="5.59765625" style="9" customWidth="1"/>
    <col min="14084" max="14084" width="6" style="9" customWidth="1"/>
    <col min="14085" max="14085" width="5.3984375" style="9" customWidth="1"/>
    <col min="14086" max="14086" width="10" style="9" customWidth="1"/>
    <col min="14087" max="14087" width="3.09765625" style="9" customWidth="1"/>
    <col min="14088" max="14088" width="3.69921875" style="9" customWidth="1"/>
    <col min="14089" max="14089" width="3.3984375" style="9" customWidth="1"/>
    <col min="14090" max="14090" width="6.8984375" style="9" customWidth="1"/>
    <col min="14091" max="14091" width="7.09765625" style="9" customWidth="1"/>
    <col min="14092" max="14092" width="6.09765625" style="9" customWidth="1"/>
    <col min="14093" max="14093" width="7" style="9" customWidth="1"/>
    <col min="14094" max="14094" width="7.59765625" style="9" customWidth="1"/>
    <col min="14095" max="14095" width="3.19921875" style="9" customWidth="1"/>
    <col min="14096" max="14096" width="7.19921875" style="9" customWidth="1"/>
    <col min="14097" max="14097" width="11.59765625" style="9" customWidth="1"/>
    <col min="14098" max="14099" width="11.19921875" style="9" customWidth="1"/>
    <col min="14100" max="14100" width="8.09765625" style="9" customWidth="1"/>
    <col min="14101" max="14101" width="5.8984375" style="9" customWidth="1"/>
    <col min="14102" max="14102" width="5" style="9" customWidth="1"/>
    <col min="14103" max="14103" width="8.3984375" style="9" customWidth="1"/>
    <col min="14104" max="14104" width="8.59765625" style="9" customWidth="1"/>
    <col min="14105" max="14105" width="6.3984375" style="9" customWidth="1"/>
    <col min="14106" max="14336" width="9" style="9"/>
    <col min="14337" max="14337" width="3.3984375" style="9" customWidth="1"/>
    <col min="14338" max="14338" width="5.3984375" style="9" customWidth="1"/>
    <col min="14339" max="14339" width="5.59765625" style="9" customWidth="1"/>
    <col min="14340" max="14340" width="6" style="9" customWidth="1"/>
    <col min="14341" max="14341" width="5.3984375" style="9" customWidth="1"/>
    <col min="14342" max="14342" width="10" style="9" customWidth="1"/>
    <col min="14343" max="14343" width="3.09765625" style="9" customWidth="1"/>
    <col min="14344" max="14344" width="3.69921875" style="9" customWidth="1"/>
    <col min="14345" max="14345" width="3.3984375" style="9" customWidth="1"/>
    <col min="14346" max="14346" width="6.8984375" style="9" customWidth="1"/>
    <col min="14347" max="14347" width="7.09765625" style="9" customWidth="1"/>
    <col min="14348" max="14348" width="6.09765625" style="9" customWidth="1"/>
    <col min="14349" max="14349" width="7" style="9" customWidth="1"/>
    <col min="14350" max="14350" width="7.59765625" style="9" customWidth="1"/>
    <col min="14351" max="14351" width="3.19921875" style="9" customWidth="1"/>
    <col min="14352" max="14352" width="7.19921875" style="9" customWidth="1"/>
    <col min="14353" max="14353" width="11.59765625" style="9" customWidth="1"/>
    <col min="14354" max="14355" width="11.19921875" style="9" customWidth="1"/>
    <col min="14356" max="14356" width="8.09765625" style="9" customWidth="1"/>
    <col min="14357" max="14357" width="5.8984375" style="9" customWidth="1"/>
    <col min="14358" max="14358" width="5" style="9" customWidth="1"/>
    <col min="14359" max="14359" width="8.3984375" style="9" customWidth="1"/>
    <col min="14360" max="14360" width="8.59765625" style="9" customWidth="1"/>
    <col min="14361" max="14361" width="6.3984375" style="9" customWidth="1"/>
    <col min="14362" max="14592" width="9" style="9"/>
    <col min="14593" max="14593" width="3.3984375" style="9" customWidth="1"/>
    <col min="14594" max="14594" width="5.3984375" style="9" customWidth="1"/>
    <col min="14595" max="14595" width="5.59765625" style="9" customWidth="1"/>
    <col min="14596" max="14596" width="6" style="9" customWidth="1"/>
    <col min="14597" max="14597" width="5.3984375" style="9" customWidth="1"/>
    <col min="14598" max="14598" width="10" style="9" customWidth="1"/>
    <col min="14599" max="14599" width="3.09765625" style="9" customWidth="1"/>
    <col min="14600" max="14600" width="3.69921875" style="9" customWidth="1"/>
    <col min="14601" max="14601" width="3.3984375" style="9" customWidth="1"/>
    <col min="14602" max="14602" width="6.8984375" style="9" customWidth="1"/>
    <col min="14603" max="14603" width="7.09765625" style="9" customWidth="1"/>
    <col min="14604" max="14604" width="6.09765625" style="9" customWidth="1"/>
    <col min="14605" max="14605" width="7" style="9" customWidth="1"/>
    <col min="14606" max="14606" width="7.59765625" style="9" customWidth="1"/>
    <col min="14607" max="14607" width="3.19921875" style="9" customWidth="1"/>
    <col min="14608" max="14608" width="7.19921875" style="9" customWidth="1"/>
    <col min="14609" max="14609" width="11.59765625" style="9" customWidth="1"/>
    <col min="14610" max="14611" width="11.19921875" style="9" customWidth="1"/>
    <col min="14612" max="14612" width="8.09765625" style="9" customWidth="1"/>
    <col min="14613" max="14613" width="5.8984375" style="9" customWidth="1"/>
    <col min="14614" max="14614" width="5" style="9" customWidth="1"/>
    <col min="14615" max="14615" width="8.3984375" style="9" customWidth="1"/>
    <col min="14616" max="14616" width="8.59765625" style="9" customWidth="1"/>
    <col min="14617" max="14617" width="6.3984375" style="9" customWidth="1"/>
    <col min="14618" max="14848" width="9" style="9"/>
    <col min="14849" max="14849" width="3.3984375" style="9" customWidth="1"/>
    <col min="14850" max="14850" width="5.3984375" style="9" customWidth="1"/>
    <col min="14851" max="14851" width="5.59765625" style="9" customWidth="1"/>
    <col min="14852" max="14852" width="6" style="9" customWidth="1"/>
    <col min="14853" max="14853" width="5.3984375" style="9" customWidth="1"/>
    <col min="14854" max="14854" width="10" style="9" customWidth="1"/>
    <col min="14855" max="14855" width="3.09765625" style="9" customWidth="1"/>
    <col min="14856" max="14856" width="3.69921875" style="9" customWidth="1"/>
    <col min="14857" max="14857" width="3.3984375" style="9" customWidth="1"/>
    <col min="14858" max="14858" width="6.8984375" style="9" customWidth="1"/>
    <col min="14859" max="14859" width="7.09765625" style="9" customWidth="1"/>
    <col min="14860" max="14860" width="6.09765625" style="9" customWidth="1"/>
    <col min="14861" max="14861" width="7" style="9" customWidth="1"/>
    <col min="14862" max="14862" width="7.59765625" style="9" customWidth="1"/>
    <col min="14863" max="14863" width="3.19921875" style="9" customWidth="1"/>
    <col min="14864" max="14864" width="7.19921875" style="9" customWidth="1"/>
    <col min="14865" max="14865" width="11.59765625" style="9" customWidth="1"/>
    <col min="14866" max="14867" width="11.19921875" style="9" customWidth="1"/>
    <col min="14868" max="14868" width="8.09765625" style="9" customWidth="1"/>
    <col min="14869" max="14869" width="5.8984375" style="9" customWidth="1"/>
    <col min="14870" max="14870" width="5" style="9" customWidth="1"/>
    <col min="14871" max="14871" width="8.3984375" style="9" customWidth="1"/>
    <col min="14872" max="14872" width="8.59765625" style="9" customWidth="1"/>
    <col min="14873" max="14873" width="6.3984375" style="9" customWidth="1"/>
    <col min="14874" max="15104" width="9" style="9"/>
    <col min="15105" max="15105" width="3.3984375" style="9" customWidth="1"/>
    <col min="15106" max="15106" width="5.3984375" style="9" customWidth="1"/>
    <col min="15107" max="15107" width="5.59765625" style="9" customWidth="1"/>
    <col min="15108" max="15108" width="6" style="9" customWidth="1"/>
    <col min="15109" max="15109" width="5.3984375" style="9" customWidth="1"/>
    <col min="15110" max="15110" width="10" style="9" customWidth="1"/>
    <col min="15111" max="15111" width="3.09765625" style="9" customWidth="1"/>
    <col min="15112" max="15112" width="3.69921875" style="9" customWidth="1"/>
    <col min="15113" max="15113" width="3.3984375" style="9" customWidth="1"/>
    <col min="15114" max="15114" width="6.8984375" style="9" customWidth="1"/>
    <col min="15115" max="15115" width="7.09765625" style="9" customWidth="1"/>
    <col min="15116" max="15116" width="6.09765625" style="9" customWidth="1"/>
    <col min="15117" max="15117" width="7" style="9" customWidth="1"/>
    <col min="15118" max="15118" width="7.59765625" style="9" customWidth="1"/>
    <col min="15119" max="15119" width="3.19921875" style="9" customWidth="1"/>
    <col min="15120" max="15120" width="7.19921875" style="9" customWidth="1"/>
    <col min="15121" max="15121" width="11.59765625" style="9" customWidth="1"/>
    <col min="15122" max="15123" width="11.19921875" style="9" customWidth="1"/>
    <col min="15124" max="15124" width="8.09765625" style="9" customWidth="1"/>
    <col min="15125" max="15125" width="5.8984375" style="9" customWidth="1"/>
    <col min="15126" max="15126" width="5" style="9" customWidth="1"/>
    <col min="15127" max="15127" width="8.3984375" style="9" customWidth="1"/>
    <col min="15128" max="15128" width="8.59765625" style="9" customWidth="1"/>
    <col min="15129" max="15129" width="6.3984375" style="9" customWidth="1"/>
    <col min="15130" max="15360" width="9" style="9"/>
    <col min="15361" max="15361" width="3.3984375" style="9" customWidth="1"/>
    <col min="15362" max="15362" width="5.3984375" style="9" customWidth="1"/>
    <col min="15363" max="15363" width="5.59765625" style="9" customWidth="1"/>
    <col min="15364" max="15364" width="6" style="9" customWidth="1"/>
    <col min="15365" max="15365" width="5.3984375" style="9" customWidth="1"/>
    <col min="15366" max="15366" width="10" style="9" customWidth="1"/>
    <col min="15367" max="15367" width="3.09765625" style="9" customWidth="1"/>
    <col min="15368" max="15368" width="3.69921875" style="9" customWidth="1"/>
    <col min="15369" max="15369" width="3.3984375" style="9" customWidth="1"/>
    <col min="15370" max="15370" width="6.8984375" style="9" customWidth="1"/>
    <col min="15371" max="15371" width="7.09765625" style="9" customWidth="1"/>
    <col min="15372" max="15372" width="6.09765625" style="9" customWidth="1"/>
    <col min="15373" max="15373" width="7" style="9" customWidth="1"/>
    <col min="15374" max="15374" width="7.59765625" style="9" customWidth="1"/>
    <col min="15375" max="15375" width="3.19921875" style="9" customWidth="1"/>
    <col min="15376" max="15376" width="7.19921875" style="9" customWidth="1"/>
    <col min="15377" max="15377" width="11.59765625" style="9" customWidth="1"/>
    <col min="15378" max="15379" width="11.19921875" style="9" customWidth="1"/>
    <col min="15380" max="15380" width="8.09765625" style="9" customWidth="1"/>
    <col min="15381" max="15381" width="5.8984375" style="9" customWidth="1"/>
    <col min="15382" max="15382" width="5" style="9" customWidth="1"/>
    <col min="15383" max="15383" width="8.3984375" style="9" customWidth="1"/>
    <col min="15384" max="15384" width="8.59765625" style="9" customWidth="1"/>
    <col min="15385" max="15385" width="6.3984375" style="9" customWidth="1"/>
    <col min="15386" max="15616" width="9" style="9"/>
    <col min="15617" max="15617" width="3.3984375" style="9" customWidth="1"/>
    <col min="15618" max="15618" width="5.3984375" style="9" customWidth="1"/>
    <col min="15619" max="15619" width="5.59765625" style="9" customWidth="1"/>
    <col min="15620" max="15620" width="6" style="9" customWidth="1"/>
    <col min="15621" max="15621" width="5.3984375" style="9" customWidth="1"/>
    <col min="15622" max="15622" width="10" style="9" customWidth="1"/>
    <col min="15623" max="15623" width="3.09765625" style="9" customWidth="1"/>
    <col min="15624" max="15624" width="3.69921875" style="9" customWidth="1"/>
    <col min="15625" max="15625" width="3.3984375" style="9" customWidth="1"/>
    <col min="15626" max="15626" width="6.8984375" style="9" customWidth="1"/>
    <col min="15627" max="15627" width="7.09765625" style="9" customWidth="1"/>
    <col min="15628" max="15628" width="6.09765625" style="9" customWidth="1"/>
    <col min="15629" max="15629" width="7" style="9" customWidth="1"/>
    <col min="15630" max="15630" width="7.59765625" style="9" customWidth="1"/>
    <col min="15631" max="15631" width="3.19921875" style="9" customWidth="1"/>
    <col min="15632" max="15632" width="7.19921875" style="9" customWidth="1"/>
    <col min="15633" max="15633" width="11.59765625" style="9" customWidth="1"/>
    <col min="15634" max="15635" width="11.19921875" style="9" customWidth="1"/>
    <col min="15636" max="15636" width="8.09765625" style="9" customWidth="1"/>
    <col min="15637" max="15637" width="5.8984375" style="9" customWidth="1"/>
    <col min="15638" max="15638" width="5" style="9" customWidth="1"/>
    <col min="15639" max="15639" width="8.3984375" style="9" customWidth="1"/>
    <col min="15640" max="15640" width="8.59765625" style="9" customWidth="1"/>
    <col min="15641" max="15641" width="6.3984375" style="9" customWidth="1"/>
    <col min="15642" max="15872" width="9" style="9"/>
    <col min="15873" max="15873" width="3.3984375" style="9" customWidth="1"/>
    <col min="15874" max="15874" width="5.3984375" style="9" customWidth="1"/>
    <col min="15875" max="15875" width="5.59765625" style="9" customWidth="1"/>
    <col min="15876" max="15876" width="6" style="9" customWidth="1"/>
    <col min="15877" max="15877" width="5.3984375" style="9" customWidth="1"/>
    <col min="15878" max="15878" width="10" style="9" customWidth="1"/>
    <col min="15879" max="15879" width="3.09765625" style="9" customWidth="1"/>
    <col min="15880" max="15880" width="3.69921875" style="9" customWidth="1"/>
    <col min="15881" max="15881" width="3.3984375" style="9" customWidth="1"/>
    <col min="15882" max="15882" width="6.8984375" style="9" customWidth="1"/>
    <col min="15883" max="15883" width="7.09765625" style="9" customWidth="1"/>
    <col min="15884" max="15884" width="6.09765625" style="9" customWidth="1"/>
    <col min="15885" max="15885" width="7" style="9" customWidth="1"/>
    <col min="15886" max="15886" width="7.59765625" style="9" customWidth="1"/>
    <col min="15887" max="15887" width="3.19921875" style="9" customWidth="1"/>
    <col min="15888" max="15888" width="7.19921875" style="9" customWidth="1"/>
    <col min="15889" max="15889" width="11.59765625" style="9" customWidth="1"/>
    <col min="15890" max="15891" width="11.19921875" style="9" customWidth="1"/>
    <col min="15892" max="15892" width="8.09765625" style="9" customWidth="1"/>
    <col min="15893" max="15893" width="5.8984375" style="9" customWidth="1"/>
    <col min="15894" max="15894" width="5" style="9" customWidth="1"/>
    <col min="15895" max="15895" width="8.3984375" style="9" customWidth="1"/>
    <col min="15896" max="15896" width="8.59765625" style="9" customWidth="1"/>
    <col min="15897" max="15897" width="6.3984375" style="9" customWidth="1"/>
    <col min="15898" max="16128" width="9" style="9"/>
    <col min="16129" max="16129" width="3.3984375" style="9" customWidth="1"/>
    <col min="16130" max="16130" width="5.3984375" style="9" customWidth="1"/>
    <col min="16131" max="16131" width="5.59765625" style="9" customWidth="1"/>
    <col min="16132" max="16132" width="6" style="9" customWidth="1"/>
    <col min="16133" max="16133" width="5.3984375" style="9" customWidth="1"/>
    <col min="16134" max="16134" width="10" style="9" customWidth="1"/>
    <col min="16135" max="16135" width="3.09765625" style="9" customWidth="1"/>
    <col min="16136" max="16136" width="3.69921875" style="9" customWidth="1"/>
    <col min="16137" max="16137" width="3.3984375" style="9" customWidth="1"/>
    <col min="16138" max="16138" width="6.8984375" style="9" customWidth="1"/>
    <col min="16139" max="16139" width="7.09765625" style="9" customWidth="1"/>
    <col min="16140" max="16140" width="6.09765625" style="9" customWidth="1"/>
    <col min="16141" max="16141" width="7" style="9" customWidth="1"/>
    <col min="16142" max="16142" width="7.59765625" style="9" customWidth="1"/>
    <col min="16143" max="16143" width="3.19921875" style="9" customWidth="1"/>
    <col min="16144" max="16144" width="7.19921875" style="9" customWidth="1"/>
    <col min="16145" max="16145" width="11.59765625" style="9" customWidth="1"/>
    <col min="16146" max="16147" width="11.19921875" style="9" customWidth="1"/>
    <col min="16148" max="16148" width="8.09765625" style="9" customWidth="1"/>
    <col min="16149" max="16149" width="5.8984375" style="9" customWidth="1"/>
    <col min="16150" max="16150" width="5" style="9" customWidth="1"/>
    <col min="16151" max="16151" width="8.3984375" style="9" customWidth="1"/>
    <col min="16152" max="16152" width="8.59765625" style="9" customWidth="1"/>
    <col min="16153" max="16153" width="6.3984375" style="9" customWidth="1"/>
    <col min="16154" max="16384" width="9" style="9"/>
  </cols>
  <sheetData>
    <row r="1" spans="1:25" x14ac:dyDescent="0.5">
      <c r="J1" s="43" t="s">
        <v>491</v>
      </c>
      <c r="K1" s="43"/>
      <c r="L1" s="203"/>
      <c r="M1" s="203"/>
      <c r="N1" s="203"/>
      <c r="X1" s="203" t="s">
        <v>29</v>
      </c>
      <c r="Y1" s="203"/>
    </row>
    <row r="2" spans="1:25" x14ac:dyDescent="0.5">
      <c r="A2" s="203" t="s">
        <v>0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</row>
    <row r="3" spans="1:25" x14ac:dyDescent="0.5">
      <c r="A3" s="203" t="s">
        <v>30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</row>
    <row r="4" spans="1:25" x14ac:dyDescent="0.5">
      <c r="A4" s="10" t="s">
        <v>134</v>
      </c>
    </row>
    <row r="5" spans="1:25" x14ac:dyDescent="0.5">
      <c r="A5" s="165" t="s">
        <v>1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7"/>
      <c r="O5" s="168" t="s">
        <v>2</v>
      </c>
      <c r="P5" s="169"/>
      <c r="Q5" s="169"/>
      <c r="R5" s="169"/>
      <c r="S5" s="169"/>
      <c r="T5" s="169"/>
      <c r="U5" s="169"/>
      <c r="V5" s="169"/>
      <c r="W5" s="169"/>
      <c r="X5" s="169"/>
      <c r="Y5" s="170"/>
    </row>
    <row r="6" spans="1:25" ht="18.75" customHeight="1" x14ac:dyDescent="0.5">
      <c r="A6" s="204" t="s">
        <v>3</v>
      </c>
      <c r="B6" s="204" t="s">
        <v>4</v>
      </c>
      <c r="C6" s="207" t="s">
        <v>5</v>
      </c>
      <c r="D6" s="210" t="s">
        <v>6</v>
      </c>
      <c r="E6" s="210"/>
      <c r="F6" s="204" t="s">
        <v>7</v>
      </c>
      <c r="G6" s="211" t="s">
        <v>8</v>
      </c>
      <c r="H6" s="212"/>
      <c r="I6" s="213"/>
      <c r="J6" s="227" t="s">
        <v>9</v>
      </c>
      <c r="K6" s="228"/>
      <c r="L6" s="228"/>
      <c r="M6" s="228"/>
      <c r="N6" s="228"/>
      <c r="O6" s="204" t="s">
        <v>3</v>
      </c>
      <c r="P6" s="204" t="s">
        <v>10</v>
      </c>
      <c r="Q6" s="204" t="s">
        <v>11</v>
      </c>
      <c r="R6" s="204" t="s">
        <v>12</v>
      </c>
      <c r="S6" s="204" t="s">
        <v>13</v>
      </c>
      <c r="T6" s="229" t="s">
        <v>14</v>
      </c>
      <c r="U6" s="230"/>
      <c r="V6" s="230"/>
      <c r="W6" s="231"/>
      <c r="X6" s="204" t="s">
        <v>15</v>
      </c>
      <c r="Y6" s="214" t="s">
        <v>16</v>
      </c>
    </row>
    <row r="7" spans="1:25" ht="18.75" customHeight="1" x14ac:dyDescent="0.5">
      <c r="A7" s="205"/>
      <c r="B7" s="205"/>
      <c r="C7" s="208"/>
      <c r="D7" s="205" t="s">
        <v>17</v>
      </c>
      <c r="E7" s="205" t="s">
        <v>18</v>
      </c>
      <c r="F7" s="205"/>
      <c r="G7" s="217" t="s">
        <v>19</v>
      </c>
      <c r="H7" s="217" t="s">
        <v>20</v>
      </c>
      <c r="I7" s="217" t="s">
        <v>21</v>
      </c>
      <c r="J7" s="204" t="s">
        <v>22</v>
      </c>
      <c r="K7" s="204" t="s">
        <v>23</v>
      </c>
      <c r="L7" s="204" t="s">
        <v>24</v>
      </c>
      <c r="M7" s="204" t="s">
        <v>25</v>
      </c>
      <c r="N7" s="207" t="s">
        <v>26</v>
      </c>
      <c r="O7" s="205"/>
      <c r="P7" s="205"/>
      <c r="Q7" s="205"/>
      <c r="R7" s="205"/>
      <c r="S7" s="205"/>
      <c r="T7" s="204" t="s">
        <v>27</v>
      </c>
      <c r="U7" s="217" t="s">
        <v>23</v>
      </c>
      <c r="V7" s="204" t="s">
        <v>24</v>
      </c>
      <c r="W7" s="204" t="s">
        <v>28</v>
      </c>
      <c r="X7" s="205"/>
      <c r="Y7" s="215"/>
    </row>
    <row r="8" spans="1:25" x14ac:dyDescent="0.5">
      <c r="A8" s="205"/>
      <c r="B8" s="205"/>
      <c r="C8" s="208"/>
      <c r="D8" s="205"/>
      <c r="E8" s="205"/>
      <c r="F8" s="205"/>
      <c r="G8" s="218"/>
      <c r="H8" s="218"/>
      <c r="I8" s="218"/>
      <c r="J8" s="205"/>
      <c r="K8" s="205"/>
      <c r="L8" s="205"/>
      <c r="M8" s="205"/>
      <c r="N8" s="208"/>
      <c r="O8" s="205"/>
      <c r="P8" s="205"/>
      <c r="Q8" s="205"/>
      <c r="R8" s="205"/>
      <c r="S8" s="205"/>
      <c r="T8" s="205"/>
      <c r="U8" s="218"/>
      <c r="V8" s="205"/>
      <c r="W8" s="205"/>
      <c r="X8" s="205"/>
      <c r="Y8" s="215"/>
    </row>
    <row r="9" spans="1:25" x14ac:dyDescent="0.5">
      <c r="A9" s="206"/>
      <c r="B9" s="206"/>
      <c r="C9" s="209"/>
      <c r="D9" s="206"/>
      <c r="E9" s="206"/>
      <c r="F9" s="206"/>
      <c r="G9" s="219"/>
      <c r="H9" s="219"/>
      <c r="I9" s="219"/>
      <c r="J9" s="206"/>
      <c r="K9" s="206"/>
      <c r="L9" s="206"/>
      <c r="M9" s="206"/>
      <c r="N9" s="209"/>
      <c r="O9" s="206"/>
      <c r="P9" s="206"/>
      <c r="Q9" s="206"/>
      <c r="R9" s="206"/>
      <c r="S9" s="206"/>
      <c r="T9" s="206"/>
      <c r="U9" s="219"/>
      <c r="V9" s="206"/>
      <c r="W9" s="206"/>
      <c r="X9" s="206"/>
      <c r="Y9" s="216"/>
    </row>
    <row r="10" spans="1:25" x14ac:dyDescent="0.5">
      <c r="A10" s="13">
        <v>1</v>
      </c>
      <c r="B10" s="13" t="s">
        <v>123</v>
      </c>
      <c r="C10" s="13">
        <v>39359</v>
      </c>
      <c r="D10" s="13">
        <v>154</v>
      </c>
      <c r="E10" s="13">
        <v>3118</v>
      </c>
      <c r="F10" s="13" t="s">
        <v>134</v>
      </c>
      <c r="G10" s="13">
        <v>1</v>
      </c>
      <c r="H10" s="13">
        <v>2</v>
      </c>
      <c r="I10" s="13">
        <v>39</v>
      </c>
      <c r="J10" s="15"/>
      <c r="K10" s="15"/>
      <c r="L10" s="15"/>
      <c r="M10" s="15"/>
      <c r="N10" s="15"/>
      <c r="O10" s="13">
        <v>1</v>
      </c>
      <c r="P10" s="16" t="s">
        <v>135</v>
      </c>
      <c r="Q10" s="13" t="s">
        <v>136</v>
      </c>
      <c r="R10" s="13" t="s">
        <v>45</v>
      </c>
      <c r="S10" s="13"/>
      <c r="T10" s="13"/>
      <c r="U10" s="17"/>
      <c r="V10" s="13"/>
      <c r="W10" s="13"/>
      <c r="X10" s="13"/>
      <c r="Y10" s="16" t="s">
        <v>133</v>
      </c>
    </row>
    <row r="11" spans="1:25" x14ac:dyDescent="0.5">
      <c r="A11" s="17"/>
      <c r="B11" s="13" t="s">
        <v>123</v>
      </c>
      <c r="C11" s="17">
        <v>39572</v>
      </c>
      <c r="D11" s="17">
        <v>71</v>
      </c>
      <c r="E11" s="17">
        <v>3217</v>
      </c>
      <c r="F11" s="17" t="s">
        <v>134</v>
      </c>
      <c r="G11" s="17">
        <v>5</v>
      </c>
      <c r="H11" s="17">
        <v>2</v>
      </c>
      <c r="I11" s="17">
        <v>80</v>
      </c>
      <c r="J11" s="20"/>
      <c r="K11" s="20"/>
      <c r="L11" s="20"/>
      <c r="M11" s="20"/>
      <c r="N11" s="20"/>
      <c r="O11" s="17"/>
      <c r="P11" s="21"/>
      <c r="Q11" s="17"/>
      <c r="R11" s="17"/>
      <c r="S11" s="17"/>
      <c r="T11" s="17"/>
      <c r="U11" s="17"/>
      <c r="V11" s="17"/>
      <c r="W11" s="17"/>
      <c r="X11" s="17"/>
      <c r="Y11" s="21"/>
    </row>
    <row r="12" spans="1:25" x14ac:dyDescent="0.5">
      <c r="A12" s="17">
        <v>2</v>
      </c>
      <c r="B12" s="13" t="s">
        <v>123</v>
      </c>
      <c r="C12" s="17">
        <v>27505</v>
      </c>
      <c r="D12" s="17">
        <v>107</v>
      </c>
      <c r="E12" s="17">
        <v>961</v>
      </c>
      <c r="F12" s="17" t="s">
        <v>134</v>
      </c>
      <c r="G12" s="17">
        <v>31</v>
      </c>
      <c r="H12" s="17">
        <v>1</v>
      </c>
      <c r="I12" s="17">
        <v>50</v>
      </c>
      <c r="J12" s="20"/>
      <c r="K12" s="20"/>
      <c r="L12" s="20"/>
      <c r="M12" s="20"/>
      <c r="N12" s="20"/>
      <c r="O12" s="17">
        <v>2</v>
      </c>
      <c r="P12" s="21" t="s">
        <v>132</v>
      </c>
      <c r="Q12" s="17" t="s">
        <v>136</v>
      </c>
      <c r="R12" s="17" t="s">
        <v>45</v>
      </c>
      <c r="S12" s="17"/>
      <c r="T12" s="17"/>
      <c r="U12" s="17"/>
      <c r="V12" s="17"/>
      <c r="W12" s="17"/>
      <c r="X12" s="17"/>
      <c r="Y12" s="21" t="s">
        <v>131</v>
      </c>
    </row>
    <row r="13" spans="1:25" x14ac:dyDescent="0.5">
      <c r="A13" s="17">
        <v>3</v>
      </c>
      <c r="B13" s="17" t="s">
        <v>123</v>
      </c>
      <c r="C13" s="17">
        <v>46980</v>
      </c>
      <c r="D13" s="17">
        <v>146</v>
      </c>
      <c r="E13" s="17">
        <v>4701</v>
      </c>
      <c r="F13" s="17" t="s">
        <v>134</v>
      </c>
      <c r="G13" s="17">
        <v>5</v>
      </c>
      <c r="H13" s="17">
        <v>3</v>
      </c>
      <c r="I13" s="17">
        <v>77</v>
      </c>
      <c r="J13" s="20"/>
      <c r="K13" s="20"/>
      <c r="L13" s="20"/>
      <c r="M13" s="20"/>
      <c r="N13" s="20"/>
      <c r="O13" s="17">
        <v>3</v>
      </c>
      <c r="P13" s="21" t="s">
        <v>87</v>
      </c>
      <c r="Q13" s="17" t="s">
        <v>136</v>
      </c>
      <c r="R13" s="17" t="s">
        <v>45</v>
      </c>
      <c r="S13" s="17"/>
      <c r="T13" s="17"/>
      <c r="U13" s="17"/>
      <c r="V13" s="17"/>
      <c r="W13" s="17"/>
      <c r="X13" s="17"/>
      <c r="Y13" s="21" t="s">
        <v>137</v>
      </c>
    </row>
    <row r="14" spans="1:25" x14ac:dyDescent="0.5">
      <c r="A14" s="17">
        <v>4</v>
      </c>
      <c r="B14" s="17" t="s">
        <v>123</v>
      </c>
      <c r="C14" s="17">
        <v>46979</v>
      </c>
      <c r="D14" s="17">
        <v>145</v>
      </c>
      <c r="E14" s="17">
        <v>4700</v>
      </c>
      <c r="F14" s="17" t="s">
        <v>134</v>
      </c>
      <c r="G14" s="17">
        <v>5</v>
      </c>
      <c r="H14" s="17">
        <v>3</v>
      </c>
      <c r="I14" s="17">
        <v>77</v>
      </c>
      <c r="J14" s="17"/>
      <c r="K14" s="17"/>
      <c r="L14" s="17"/>
      <c r="M14" s="17"/>
      <c r="N14" s="17"/>
      <c r="O14" s="17">
        <v>4</v>
      </c>
      <c r="P14" s="21" t="s">
        <v>87</v>
      </c>
      <c r="Q14" s="17" t="s">
        <v>136</v>
      </c>
      <c r="R14" s="17" t="s">
        <v>45</v>
      </c>
      <c r="S14" s="17"/>
      <c r="T14" s="17"/>
      <c r="U14" s="17"/>
      <c r="V14" s="17"/>
      <c r="W14" s="17"/>
      <c r="X14" s="17"/>
      <c r="Y14" s="21" t="s">
        <v>125</v>
      </c>
    </row>
    <row r="15" spans="1:25" x14ac:dyDescent="0.5">
      <c r="A15" s="17">
        <v>5</v>
      </c>
      <c r="B15" s="17" t="s">
        <v>123</v>
      </c>
      <c r="C15" s="17">
        <v>27249</v>
      </c>
      <c r="D15" s="17">
        <v>42</v>
      </c>
      <c r="E15" s="17">
        <v>933</v>
      </c>
      <c r="F15" s="17" t="s">
        <v>134</v>
      </c>
      <c r="G15" s="17">
        <v>11</v>
      </c>
      <c r="H15" s="17">
        <v>0</v>
      </c>
      <c r="I15" s="17">
        <v>0</v>
      </c>
      <c r="J15" s="17"/>
      <c r="K15" s="17"/>
      <c r="L15" s="17"/>
      <c r="M15" s="17"/>
      <c r="N15" s="17"/>
      <c r="O15" s="17">
        <v>5</v>
      </c>
      <c r="P15" s="21" t="s">
        <v>138</v>
      </c>
      <c r="Q15" s="17" t="s">
        <v>136</v>
      </c>
      <c r="R15" s="17" t="s">
        <v>45</v>
      </c>
      <c r="S15" s="17"/>
      <c r="T15" s="17"/>
      <c r="U15" s="17"/>
      <c r="V15" s="17"/>
      <c r="W15" s="17"/>
      <c r="X15" s="17"/>
      <c r="Y15" s="21" t="s">
        <v>127</v>
      </c>
    </row>
    <row r="16" spans="1:25" x14ac:dyDescent="0.5">
      <c r="A16" s="17">
        <v>6</v>
      </c>
      <c r="B16" s="17" t="s">
        <v>123</v>
      </c>
      <c r="C16" s="17">
        <v>39535</v>
      </c>
      <c r="D16" s="17">
        <v>205</v>
      </c>
      <c r="E16" s="17">
        <v>3180</v>
      </c>
      <c r="F16" s="17" t="s">
        <v>134</v>
      </c>
      <c r="G16" s="17">
        <v>0</v>
      </c>
      <c r="H16" s="17">
        <v>0</v>
      </c>
      <c r="I16" s="17">
        <v>98</v>
      </c>
      <c r="J16" s="17"/>
      <c r="K16" s="17"/>
      <c r="L16" s="17"/>
      <c r="M16" s="17"/>
      <c r="N16" s="17"/>
      <c r="O16" s="17">
        <v>6</v>
      </c>
      <c r="P16" s="21" t="s">
        <v>139</v>
      </c>
      <c r="Q16" s="17" t="s">
        <v>136</v>
      </c>
      <c r="R16" s="17" t="s">
        <v>45</v>
      </c>
      <c r="S16" s="17"/>
      <c r="T16" s="17"/>
      <c r="U16" s="17">
        <v>98</v>
      </c>
      <c r="V16" s="17"/>
      <c r="W16" s="17"/>
      <c r="X16" s="17"/>
      <c r="Y16" s="21" t="s">
        <v>140</v>
      </c>
    </row>
    <row r="17" spans="1:25" x14ac:dyDescent="0.5">
      <c r="A17" s="17">
        <v>7</v>
      </c>
      <c r="B17" s="17" t="s">
        <v>123</v>
      </c>
      <c r="C17" s="17">
        <v>35669</v>
      </c>
      <c r="D17" s="17">
        <v>54</v>
      </c>
      <c r="E17" s="17">
        <v>2490</v>
      </c>
      <c r="F17" s="17" t="s">
        <v>134</v>
      </c>
      <c r="G17" s="17">
        <v>11</v>
      </c>
      <c r="H17" s="17">
        <v>3</v>
      </c>
      <c r="I17" s="17">
        <v>51</v>
      </c>
      <c r="J17" s="17"/>
      <c r="K17" s="17"/>
      <c r="L17" s="17"/>
      <c r="M17" s="17"/>
      <c r="N17" s="17"/>
      <c r="O17" s="17"/>
      <c r="P17" s="21"/>
      <c r="Q17" s="17"/>
      <c r="R17" s="17"/>
      <c r="S17" s="17"/>
      <c r="T17" s="17"/>
      <c r="U17" s="17"/>
      <c r="V17" s="17"/>
      <c r="W17" s="17"/>
      <c r="X17" s="17"/>
      <c r="Y17" s="21" t="s">
        <v>141</v>
      </c>
    </row>
    <row r="18" spans="1:25" x14ac:dyDescent="0.5">
      <c r="A18" s="17">
        <v>8</v>
      </c>
      <c r="B18" s="17" t="s">
        <v>123</v>
      </c>
      <c r="C18" s="17">
        <v>35278</v>
      </c>
      <c r="D18" s="17">
        <v>171</v>
      </c>
      <c r="E18" s="17">
        <v>2435</v>
      </c>
      <c r="F18" s="17" t="s">
        <v>134</v>
      </c>
      <c r="G18" s="17">
        <v>9</v>
      </c>
      <c r="H18" s="17">
        <v>1</v>
      </c>
      <c r="I18" s="17">
        <v>2</v>
      </c>
      <c r="J18" s="17"/>
      <c r="K18" s="17"/>
      <c r="L18" s="17"/>
      <c r="M18" s="17"/>
      <c r="N18" s="17"/>
      <c r="O18" s="17">
        <v>7</v>
      </c>
      <c r="P18" s="21" t="s">
        <v>142</v>
      </c>
      <c r="Q18" s="17" t="s">
        <v>136</v>
      </c>
      <c r="R18" s="17" t="s">
        <v>45</v>
      </c>
      <c r="S18" s="17"/>
      <c r="T18" s="17"/>
      <c r="U18" s="17"/>
      <c r="V18" s="17"/>
      <c r="W18" s="17"/>
      <c r="X18" s="17"/>
      <c r="Y18" s="21" t="s">
        <v>143</v>
      </c>
    </row>
    <row r="19" spans="1:25" x14ac:dyDescent="0.5">
      <c r="A19" s="17">
        <v>9</v>
      </c>
      <c r="B19" s="17" t="s">
        <v>123</v>
      </c>
      <c r="C19" s="17">
        <v>17194</v>
      </c>
      <c r="D19" s="17">
        <v>45</v>
      </c>
      <c r="E19" s="17">
        <v>3017</v>
      </c>
      <c r="F19" s="17" t="s">
        <v>134</v>
      </c>
      <c r="G19" s="17">
        <v>18</v>
      </c>
      <c r="H19" s="17">
        <v>1</v>
      </c>
      <c r="I19" s="17">
        <v>50</v>
      </c>
      <c r="J19" s="17"/>
      <c r="K19" s="17"/>
      <c r="L19" s="17"/>
      <c r="M19" s="17"/>
      <c r="N19" s="17"/>
      <c r="O19" s="17">
        <v>8</v>
      </c>
      <c r="P19" s="21" t="s">
        <v>144</v>
      </c>
      <c r="Q19" s="17" t="s">
        <v>136</v>
      </c>
      <c r="R19" s="17" t="s">
        <v>45</v>
      </c>
      <c r="S19" s="17"/>
      <c r="T19" s="17"/>
      <c r="U19" s="17"/>
      <c r="V19" s="17"/>
      <c r="W19" s="17"/>
      <c r="X19" s="17"/>
      <c r="Y19" s="21" t="s">
        <v>145</v>
      </c>
    </row>
    <row r="20" spans="1:25" x14ac:dyDescent="0.5">
      <c r="A20" s="17">
        <v>10</v>
      </c>
      <c r="B20" s="17" t="s">
        <v>123</v>
      </c>
      <c r="C20" s="17">
        <v>39741</v>
      </c>
      <c r="D20" s="17">
        <v>286</v>
      </c>
      <c r="E20" s="17">
        <v>3345</v>
      </c>
      <c r="F20" s="17" t="s">
        <v>134</v>
      </c>
      <c r="G20" s="17">
        <v>0</v>
      </c>
      <c r="H20" s="17">
        <v>1</v>
      </c>
      <c r="I20" s="17">
        <v>12</v>
      </c>
      <c r="J20" s="17"/>
      <c r="K20" s="17"/>
      <c r="L20" s="17"/>
      <c r="M20" s="17"/>
      <c r="N20" s="17"/>
      <c r="O20" s="17">
        <v>9</v>
      </c>
      <c r="P20" s="21" t="s">
        <v>146</v>
      </c>
      <c r="Q20" s="17" t="s">
        <v>136</v>
      </c>
      <c r="R20" s="17" t="s">
        <v>45</v>
      </c>
      <c r="S20" s="17"/>
      <c r="T20" s="17"/>
      <c r="U20" s="17"/>
      <c r="V20" s="17"/>
      <c r="W20" s="17"/>
      <c r="X20" s="17"/>
      <c r="Y20" s="21" t="s">
        <v>147</v>
      </c>
    </row>
    <row r="21" spans="1:25" x14ac:dyDescent="0.5">
      <c r="A21" s="17"/>
      <c r="B21" s="17" t="s">
        <v>123</v>
      </c>
      <c r="C21" s="17">
        <v>25464</v>
      </c>
      <c r="D21" s="17">
        <v>93</v>
      </c>
      <c r="E21" s="17">
        <v>776</v>
      </c>
      <c r="F21" s="17" t="s">
        <v>134</v>
      </c>
      <c r="G21" s="17">
        <v>5</v>
      </c>
      <c r="H21" s="17">
        <v>2</v>
      </c>
      <c r="I21" s="17">
        <v>58</v>
      </c>
      <c r="J21" s="17"/>
      <c r="K21" s="17"/>
      <c r="L21" s="17"/>
      <c r="M21" s="17"/>
      <c r="N21" s="17"/>
      <c r="O21" s="17"/>
      <c r="P21" s="21" t="s">
        <v>146</v>
      </c>
      <c r="Q21" s="17" t="s">
        <v>136</v>
      </c>
      <c r="R21" s="17" t="s">
        <v>45</v>
      </c>
      <c r="S21" s="17"/>
      <c r="T21" s="17"/>
      <c r="U21" s="17"/>
      <c r="V21" s="17"/>
      <c r="W21" s="17"/>
      <c r="X21" s="17"/>
      <c r="Y21" s="21"/>
    </row>
    <row r="22" spans="1:25" x14ac:dyDescent="0.5">
      <c r="A22" s="17"/>
      <c r="B22" s="17" t="s">
        <v>123</v>
      </c>
      <c r="C22" s="17">
        <v>39742</v>
      </c>
      <c r="D22" s="17">
        <v>287</v>
      </c>
      <c r="E22" s="17">
        <v>3346</v>
      </c>
      <c r="F22" s="17" t="s">
        <v>134</v>
      </c>
      <c r="G22" s="17">
        <v>4</v>
      </c>
      <c r="H22" s="17">
        <v>2</v>
      </c>
      <c r="I22" s="17">
        <v>1</v>
      </c>
      <c r="J22" s="17"/>
      <c r="K22" s="17"/>
      <c r="L22" s="17"/>
      <c r="M22" s="17"/>
      <c r="N22" s="17"/>
      <c r="O22" s="17"/>
      <c r="P22" s="21" t="s">
        <v>146</v>
      </c>
      <c r="Q22" s="17" t="s">
        <v>136</v>
      </c>
      <c r="R22" s="17" t="s">
        <v>45</v>
      </c>
      <c r="S22" s="17"/>
      <c r="T22" s="17"/>
      <c r="U22" s="17"/>
      <c r="V22" s="17"/>
      <c r="W22" s="17"/>
      <c r="X22" s="17"/>
      <c r="Y22" s="21"/>
    </row>
    <row r="23" spans="1:25" x14ac:dyDescent="0.5">
      <c r="A23" s="17">
        <v>11</v>
      </c>
      <c r="B23" s="17" t="s">
        <v>123</v>
      </c>
      <c r="C23" s="17">
        <v>24534</v>
      </c>
      <c r="D23" s="17">
        <v>20</v>
      </c>
      <c r="E23" s="17">
        <v>2069</v>
      </c>
      <c r="F23" s="17" t="s">
        <v>134</v>
      </c>
      <c r="G23" s="17">
        <v>34</v>
      </c>
      <c r="H23" s="17">
        <v>1</v>
      </c>
      <c r="I23" s="17">
        <v>52</v>
      </c>
      <c r="J23" s="17"/>
      <c r="K23" s="17"/>
      <c r="L23" s="17"/>
      <c r="M23" s="17"/>
      <c r="N23" s="17"/>
      <c r="O23" s="17">
        <v>10</v>
      </c>
      <c r="P23" s="21" t="s">
        <v>148</v>
      </c>
      <c r="Q23" s="17" t="s">
        <v>136</v>
      </c>
      <c r="R23" s="17" t="s">
        <v>45</v>
      </c>
      <c r="S23" s="17"/>
      <c r="T23" s="17"/>
      <c r="U23" s="17"/>
      <c r="V23" s="17"/>
      <c r="W23" s="17"/>
      <c r="X23" s="55"/>
      <c r="Y23" s="21" t="s">
        <v>149</v>
      </c>
    </row>
    <row r="24" spans="1:25" x14ac:dyDescent="0.5">
      <c r="A24" s="17"/>
      <c r="B24" s="17" t="s">
        <v>128</v>
      </c>
      <c r="C24" s="17"/>
      <c r="D24" s="17">
        <v>49</v>
      </c>
      <c r="E24" s="17">
        <v>5544</v>
      </c>
      <c r="F24" s="17" t="s">
        <v>134</v>
      </c>
      <c r="G24" s="17">
        <v>21</v>
      </c>
      <c r="H24" s="17">
        <v>1</v>
      </c>
      <c r="I24" s="17">
        <v>20</v>
      </c>
      <c r="J24" s="17"/>
      <c r="K24" s="17"/>
      <c r="L24" s="17"/>
      <c r="M24" s="17"/>
      <c r="N24" s="17"/>
      <c r="O24" s="17"/>
      <c r="P24" s="21" t="s">
        <v>148</v>
      </c>
      <c r="Q24" s="17" t="s">
        <v>136</v>
      </c>
      <c r="R24" s="17" t="s">
        <v>45</v>
      </c>
      <c r="S24" s="17"/>
      <c r="T24" s="17"/>
      <c r="U24" s="17"/>
      <c r="V24" s="17"/>
      <c r="W24" s="17"/>
      <c r="X24" s="17"/>
      <c r="Y24" s="21"/>
    </row>
    <row r="25" spans="1:25" x14ac:dyDescent="0.5">
      <c r="A25" s="17">
        <v>12</v>
      </c>
      <c r="B25" s="82" t="s">
        <v>123</v>
      </c>
      <c r="C25" s="82">
        <v>23731</v>
      </c>
      <c r="D25" s="82">
        <v>51</v>
      </c>
      <c r="E25" s="82">
        <v>2022</v>
      </c>
      <c r="F25" s="82" t="s">
        <v>134</v>
      </c>
      <c r="G25" s="82">
        <v>0</v>
      </c>
      <c r="H25" s="82">
        <v>2</v>
      </c>
      <c r="I25" s="82">
        <v>54</v>
      </c>
      <c r="J25" s="82"/>
      <c r="K25" s="82"/>
      <c r="L25" s="82"/>
      <c r="M25" s="82"/>
      <c r="N25" s="82"/>
      <c r="O25" s="82">
        <v>11</v>
      </c>
      <c r="P25" s="95" t="s">
        <v>150</v>
      </c>
      <c r="Q25" s="82" t="s">
        <v>136</v>
      </c>
      <c r="R25" s="82" t="s">
        <v>45</v>
      </c>
      <c r="S25" s="82" t="s">
        <v>1173</v>
      </c>
      <c r="T25" s="82"/>
      <c r="U25" s="82"/>
      <c r="V25" s="82"/>
      <c r="W25" s="82"/>
      <c r="X25" s="82"/>
      <c r="Y25" s="95" t="s">
        <v>151</v>
      </c>
    </row>
    <row r="26" spans="1:25" x14ac:dyDescent="0.5">
      <c r="A26" s="17"/>
      <c r="B26" s="82" t="s">
        <v>123</v>
      </c>
      <c r="C26" s="82">
        <v>39658</v>
      </c>
      <c r="D26" s="82">
        <v>264</v>
      </c>
      <c r="E26" s="82">
        <v>3262</v>
      </c>
      <c r="F26" s="82" t="s">
        <v>134</v>
      </c>
      <c r="G26" s="82">
        <v>6</v>
      </c>
      <c r="H26" s="82">
        <v>2</v>
      </c>
      <c r="I26" s="82">
        <v>99</v>
      </c>
      <c r="J26" s="82"/>
      <c r="K26" s="82"/>
      <c r="L26" s="82"/>
      <c r="M26" s="82"/>
      <c r="N26" s="82"/>
      <c r="O26" s="82"/>
      <c r="P26" s="95" t="s">
        <v>150</v>
      </c>
      <c r="Q26" s="82" t="s">
        <v>136</v>
      </c>
      <c r="R26" s="82" t="s">
        <v>45</v>
      </c>
      <c r="S26" s="82"/>
      <c r="T26" s="82"/>
      <c r="U26" s="82"/>
      <c r="V26" s="82"/>
      <c r="W26" s="82"/>
      <c r="X26" s="82"/>
      <c r="Y26" s="95"/>
    </row>
    <row r="27" spans="1:25" x14ac:dyDescent="0.5">
      <c r="A27" s="17">
        <v>13</v>
      </c>
      <c r="B27" s="17" t="s">
        <v>123</v>
      </c>
      <c r="C27" s="17">
        <v>39222</v>
      </c>
      <c r="D27" s="17">
        <v>65</v>
      </c>
      <c r="E27" s="17">
        <v>2974</v>
      </c>
      <c r="F27" s="17" t="s">
        <v>134</v>
      </c>
      <c r="G27" s="17">
        <v>32</v>
      </c>
      <c r="H27" s="17">
        <v>1</v>
      </c>
      <c r="I27" s="17">
        <v>74</v>
      </c>
      <c r="J27" s="17"/>
      <c r="K27" s="17"/>
      <c r="L27" s="17"/>
      <c r="M27" s="17"/>
      <c r="N27" s="17"/>
      <c r="O27" s="17">
        <v>12</v>
      </c>
      <c r="P27" s="21" t="s">
        <v>83</v>
      </c>
      <c r="Q27" s="17" t="s">
        <v>136</v>
      </c>
      <c r="R27" s="17" t="s">
        <v>45</v>
      </c>
      <c r="S27" s="17"/>
      <c r="T27" s="17"/>
      <c r="U27" s="17"/>
      <c r="V27" s="17"/>
      <c r="W27" s="17"/>
      <c r="X27" s="17"/>
      <c r="Y27" s="21" t="s">
        <v>152</v>
      </c>
    </row>
    <row r="28" spans="1:25" x14ac:dyDescent="0.5">
      <c r="A28" s="17">
        <v>14</v>
      </c>
      <c r="B28" s="17" t="s">
        <v>123</v>
      </c>
      <c r="C28" s="17">
        <v>39223</v>
      </c>
      <c r="D28" s="17">
        <v>64</v>
      </c>
      <c r="E28" s="17">
        <v>2975</v>
      </c>
      <c r="F28" s="17" t="s">
        <v>134</v>
      </c>
      <c r="G28" s="17">
        <v>20</v>
      </c>
      <c r="H28" s="17">
        <v>3</v>
      </c>
      <c r="I28" s="17">
        <v>49</v>
      </c>
      <c r="J28" s="17"/>
      <c r="K28" s="17"/>
      <c r="L28" s="17"/>
      <c r="M28" s="17"/>
      <c r="N28" s="17"/>
      <c r="O28" s="17">
        <v>13</v>
      </c>
      <c r="P28" s="21" t="s">
        <v>153</v>
      </c>
      <c r="Q28" s="17" t="s">
        <v>136</v>
      </c>
      <c r="R28" s="17" t="s">
        <v>45</v>
      </c>
      <c r="S28" s="17"/>
      <c r="T28" s="17"/>
      <c r="U28" s="17"/>
      <c r="V28" s="17"/>
      <c r="W28" s="17"/>
      <c r="X28" s="17"/>
      <c r="Y28" s="21" t="s">
        <v>154</v>
      </c>
    </row>
    <row r="29" spans="1:25" x14ac:dyDescent="0.5">
      <c r="A29" s="17">
        <v>15</v>
      </c>
      <c r="B29" s="17" t="s">
        <v>123</v>
      </c>
      <c r="C29" s="17">
        <v>36085</v>
      </c>
      <c r="D29" s="17">
        <v>56</v>
      </c>
      <c r="E29" s="17">
        <v>2524</v>
      </c>
      <c r="F29" s="17" t="s">
        <v>134</v>
      </c>
      <c r="G29" s="17">
        <v>20</v>
      </c>
      <c r="H29" s="17">
        <v>0</v>
      </c>
      <c r="I29" s="17">
        <v>0</v>
      </c>
      <c r="J29" s="17"/>
      <c r="K29" s="17"/>
      <c r="L29" s="17"/>
      <c r="M29" s="17"/>
      <c r="N29" s="17"/>
      <c r="O29" s="17">
        <v>14</v>
      </c>
      <c r="P29" s="21" t="s">
        <v>155</v>
      </c>
      <c r="Q29" s="17" t="s">
        <v>136</v>
      </c>
      <c r="R29" s="17" t="s">
        <v>45</v>
      </c>
      <c r="S29" s="17"/>
      <c r="T29" s="17"/>
      <c r="U29" s="17"/>
      <c r="V29" s="17"/>
      <c r="W29" s="17"/>
      <c r="X29" s="17"/>
      <c r="Y29" s="21" t="s">
        <v>156</v>
      </c>
    </row>
    <row r="30" spans="1:25" x14ac:dyDescent="0.5">
      <c r="A30" s="17"/>
      <c r="B30" s="17" t="s">
        <v>123</v>
      </c>
      <c r="C30" s="17">
        <v>39726</v>
      </c>
      <c r="D30" s="17">
        <v>126</v>
      </c>
      <c r="E30" s="17">
        <v>3330</v>
      </c>
      <c r="F30" s="17" t="s">
        <v>134</v>
      </c>
      <c r="G30" s="17">
        <v>29</v>
      </c>
      <c r="H30" s="17">
        <v>1</v>
      </c>
      <c r="I30" s="17">
        <v>10</v>
      </c>
      <c r="J30" s="17"/>
      <c r="K30" s="17"/>
      <c r="L30" s="17"/>
      <c r="M30" s="17"/>
      <c r="N30" s="17"/>
      <c r="O30" s="17"/>
      <c r="P30" s="21" t="s">
        <v>155</v>
      </c>
      <c r="Q30" s="17" t="s">
        <v>136</v>
      </c>
      <c r="R30" s="17" t="s">
        <v>45</v>
      </c>
      <c r="S30" s="17"/>
      <c r="T30" s="17"/>
      <c r="U30" s="17"/>
      <c r="V30" s="17"/>
      <c r="W30" s="17"/>
      <c r="X30" s="17"/>
      <c r="Y30" s="21"/>
    </row>
    <row r="31" spans="1:25" x14ac:dyDescent="0.5">
      <c r="A31" s="17">
        <v>16</v>
      </c>
      <c r="B31" s="17" t="s">
        <v>123</v>
      </c>
      <c r="C31" s="17">
        <v>39719</v>
      </c>
      <c r="D31" s="17">
        <v>38</v>
      </c>
      <c r="E31" s="17">
        <v>3323</v>
      </c>
      <c r="F31" s="17" t="s">
        <v>134</v>
      </c>
      <c r="G31" s="17">
        <v>43</v>
      </c>
      <c r="H31" s="17">
        <v>0</v>
      </c>
      <c r="I31" s="17">
        <v>50</v>
      </c>
      <c r="J31" s="17"/>
      <c r="K31" s="17"/>
      <c r="L31" s="17"/>
      <c r="M31" s="17"/>
      <c r="N31" s="17"/>
      <c r="O31" s="17"/>
      <c r="P31" s="21"/>
      <c r="Q31" s="17"/>
      <c r="R31" s="17"/>
      <c r="S31" s="17"/>
      <c r="T31" s="17"/>
      <c r="U31" s="17"/>
      <c r="V31" s="17"/>
      <c r="W31" s="17"/>
      <c r="X31" s="17"/>
      <c r="Y31" s="21" t="s">
        <v>157</v>
      </c>
    </row>
    <row r="32" spans="1:25" x14ac:dyDescent="0.5">
      <c r="A32" s="17">
        <v>17</v>
      </c>
      <c r="B32" s="17" t="s">
        <v>123</v>
      </c>
      <c r="C32" s="17">
        <v>23717</v>
      </c>
      <c r="D32" s="17">
        <v>70</v>
      </c>
      <c r="E32" s="17">
        <v>2004</v>
      </c>
      <c r="F32" s="17" t="s">
        <v>134</v>
      </c>
      <c r="G32" s="17">
        <v>20</v>
      </c>
      <c r="H32" s="17">
        <v>3</v>
      </c>
      <c r="I32" s="17">
        <v>32</v>
      </c>
      <c r="J32" s="17"/>
      <c r="K32" s="17"/>
      <c r="L32" s="17"/>
      <c r="M32" s="17"/>
      <c r="N32" s="17"/>
      <c r="O32" s="17">
        <v>15</v>
      </c>
      <c r="P32" s="21" t="s">
        <v>78</v>
      </c>
      <c r="Q32" s="17" t="s">
        <v>136</v>
      </c>
      <c r="R32" s="17" t="s">
        <v>45</v>
      </c>
      <c r="S32" s="17"/>
      <c r="T32" s="17"/>
      <c r="U32" s="17"/>
      <c r="V32" s="17"/>
      <c r="W32" s="17"/>
      <c r="X32" s="17"/>
      <c r="Y32" s="21" t="s">
        <v>287</v>
      </c>
    </row>
    <row r="33" spans="1:26" x14ac:dyDescent="0.5">
      <c r="A33" s="17">
        <v>18</v>
      </c>
      <c r="B33" s="17" t="s">
        <v>123</v>
      </c>
      <c r="C33" s="17">
        <v>18328</v>
      </c>
      <c r="D33" s="17">
        <v>77</v>
      </c>
      <c r="E33" s="17">
        <v>2211</v>
      </c>
      <c r="F33" s="17" t="s">
        <v>134</v>
      </c>
      <c r="G33" s="17">
        <v>39</v>
      </c>
      <c r="H33" s="17">
        <v>1</v>
      </c>
      <c r="I33" s="17">
        <v>12</v>
      </c>
      <c r="J33" s="17"/>
      <c r="K33" s="17"/>
      <c r="L33" s="17"/>
      <c r="M33" s="17"/>
      <c r="N33" s="17"/>
      <c r="O33" s="17">
        <v>16</v>
      </c>
      <c r="P33" s="21" t="s">
        <v>106</v>
      </c>
      <c r="Q33" s="17" t="s">
        <v>136</v>
      </c>
      <c r="R33" s="17" t="s">
        <v>45</v>
      </c>
      <c r="S33" s="17"/>
      <c r="T33" s="17"/>
      <c r="U33" s="17"/>
      <c r="V33" s="17"/>
      <c r="W33" s="17"/>
      <c r="X33" s="17"/>
      <c r="Y33" s="21" t="s">
        <v>158</v>
      </c>
    </row>
    <row r="34" spans="1:26" x14ac:dyDescent="0.5">
      <c r="A34" s="17">
        <v>19</v>
      </c>
      <c r="B34" s="17" t="s">
        <v>123</v>
      </c>
      <c r="C34" s="17">
        <v>22353</v>
      </c>
      <c r="D34" s="17">
        <v>17</v>
      </c>
      <c r="E34" s="17">
        <v>1969</v>
      </c>
      <c r="F34" s="17" t="s">
        <v>134</v>
      </c>
      <c r="G34" s="17">
        <v>20</v>
      </c>
      <c r="H34" s="17">
        <v>3</v>
      </c>
      <c r="I34" s="17">
        <v>0</v>
      </c>
      <c r="J34" s="17"/>
      <c r="K34" s="17"/>
      <c r="L34" s="17"/>
      <c r="M34" s="17"/>
      <c r="N34" s="17"/>
      <c r="O34" s="17">
        <v>17</v>
      </c>
      <c r="P34" s="21" t="s">
        <v>78</v>
      </c>
      <c r="Q34" s="17" t="s">
        <v>136</v>
      </c>
      <c r="R34" s="17" t="s">
        <v>45</v>
      </c>
      <c r="S34" s="17"/>
      <c r="T34" s="17"/>
      <c r="U34" s="17"/>
      <c r="V34" s="17"/>
      <c r="W34" s="17"/>
      <c r="X34" s="17"/>
      <c r="Y34" s="21"/>
    </row>
    <row r="35" spans="1:26" x14ac:dyDescent="0.5">
      <c r="A35" s="17">
        <v>21</v>
      </c>
      <c r="B35" s="17" t="s">
        <v>123</v>
      </c>
      <c r="C35" s="17">
        <v>39657</v>
      </c>
      <c r="D35" s="17">
        <v>263</v>
      </c>
      <c r="E35" s="17">
        <v>3261</v>
      </c>
      <c r="F35" s="17" t="s">
        <v>134</v>
      </c>
      <c r="G35" s="17">
        <v>7</v>
      </c>
      <c r="H35" s="17">
        <v>2</v>
      </c>
      <c r="I35" s="17">
        <v>73</v>
      </c>
      <c r="J35" s="17"/>
      <c r="K35" s="17"/>
      <c r="L35" s="17"/>
      <c r="M35" s="17"/>
      <c r="N35" s="17"/>
      <c r="O35" s="17">
        <v>18</v>
      </c>
      <c r="P35" s="21" t="s">
        <v>159</v>
      </c>
      <c r="Q35" s="17" t="s">
        <v>136</v>
      </c>
      <c r="R35" s="17" t="s">
        <v>45</v>
      </c>
      <c r="S35" s="17"/>
      <c r="T35" s="17"/>
      <c r="U35" s="17"/>
      <c r="V35" s="17"/>
      <c r="W35" s="17"/>
      <c r="X35" s="17"/>
      <c r="Y35" s="21"/>
    </row>
    <row r="36" spans="1:26" x14ac:dyDescent="0.5">
      <c r="A36" s="71">
        <v>22</v>
      </c>
      <c r="B36" s="71" t="s">
        <v>123</v>
      </c>
      <c r="C36" s="71">
        <v>23745</v>
      </c>
      <c r="D36" s="71">
        <v>68</v>
      </c>
      <c r="E36" s="71">
        <v>2036</v>
      </c>
      <c r="F36" s="71" t="s">
        <v>134</v>
      </c>
      <c r="G36" s="71">
        <v>0</v>
      </c>
      <c r="H36" s="71">
        <v>2</v>
      </c>
      <c r="I36" s="71">
        <v>93</v>
      </c>
      <c r="J36" s="71"/>
      <c r="K36" s="72">
        <f>200+93</f>
        <v>293</v>
      </c>
      <c r="L36" s="71"/>
      <c r="M36" s="71"/>
      <c r="N36" s="71"/>
      <c r="O36" s="71">
        <v>19</v>
      </c>
      <c r="P36" s="73" t="s">
        <v>155</v>
      </c>
      <c r="Q36" s="71" t="s">
        <v>136</v>
      </c>
      <c r="R36" s="71" t="s">
        <v>45</v>
      </c>
      <c r="S36" s="71">
        <v>1172</v>
      </c>
      <c r="T36" s="71"/>
      <c r="U36" s="71">
        <v>1172</v>
      </c>
      <c r="V36" s="71"/>
      <c r="W36" s="71"/>
      <c r="X36" s="71"/>
      <c r="Y36" s="73" t="s">
        <v>160</v>
      </c>
      <c r="Z36" s="9" t="s">
        <v>324</v>
      </c>
    </row>
    <row r="37" spans="1:26" x14ac:dyDescent="0.5">
      <c r="A37" s="71"/>
      <c r="B37" s="71" t="s">
        <v>123</v>
      </c>
      <c r="C37" s="71">
        <v>39736</v>
      </c>
      <c r="D37" s="71">
        <v>281</v>
      </c>
      <c r="E37" s="71">
        <v>3340</v>
      </c>
      <c r="F37" s="71" t="s">
        <v>134</v>
      </c>
      <c r="G37" s="71">
        <v>16</v>
      </c>
      <c r="H37" s="71">
        <v>2</v>
      </c>
      <c r="I37" s="71">
        <v>4</v>
      </c>
      <c r="J37" s="72">
        <f>16*400+200+4</f>
        <v>6604</v>
      </c>
      <c r="K37" s="83"/>
      <c r="L37" s="71"/>
      <c r="M37" s="71"/>
      <c r="N37" s="71"/>
      <c r="O37" s="71"/>
      <c r="P37" s="73"/>
      <c r="Q37" s="71"/>
      <c r="R37" s="71"/>
      <c r="S37" s="71"/>
      <c r="T37" s="71"/>
      <c r="U37" s="71"/>
      <c r="V37" s="71"/>
      <c r="W37" s="71"/>
      <c r="X37" s="71"/>
      <c r="Y37" s="73"/>
    </row>
    <row r="38" spans="1:26" x14ac:dyDescent="0.5">
      <c r="A38" s="71">
        <v>23</v>
      </c>
      <c r="B38" s="71" t="s">
        <v>123</v>
      </c>
      <c r="C38" s="71">
        <v>39710</v>
      </c>
      <c r="D38" s="71">
        <v>47</v>
      </c>
      <c r="E38" s="71">
        <v>3314</v>
      </c>
      <c r="F38" s="71" t="s">
        <v>134</v>
      </c>
      <c r="G38" s="71">
        <v>12</v>
      </c>
      <c r="H38" s="71">
        <v>0</v>
      </c>
      <c r="I38" s="71">
        <v>59</v>
      </c>
      <c r="J38" s="72">
        <f>12*400+59</f>
        <v>4859</v>
      </c>
      <c r="K38" s="71"/>
      <c r="L38" s="71"/>
      <c r="M38" s="71"/>
      <c r="N38" s="71"/>
      <c r="O38" s="71"/>
      <c r="P38" s="73"/>
      <c r="Q38" s="71"/>
      <c r="R38" s="71"/>
      <c r="S38" s="71"/>
      <c r="T38" s="71"/>
      <c r="U38" s="71"/>
      <c r="V38" s="71"/>
      <c r="W38" s="71"/>
      <c r="X38" s="71"/>
      <c r="Y38" s="73" t="s">
        <v>161</v>
      </c>
      <c r="Z38" s="9" t="s">
        <v>325</v>
      </c>
    </row>
    <row r="39" spans="1:26" x14ac:dyDescent="0.5">
      <c r="A39" s="17">
        <v>24</v>
      </c>
      <c r="B39" s="17" t="s">
        <v>123</v>
      </c>
      <c r="C39" s="17">
        <v>27236</v>
      </c>
      <c r="D39" s="17">
        <v>108</v>
      </c>
      <c r="E39" s="17">
        <v>960</v>
      </c>
      <c r="F39" s="17" t="s">
        <v>134</v>
      </c>
      <c r="G39" s="17">
        <v>11</v>
      </c>
      <c r="H39" s="17">
        <v>2</v>
      </c>
      <c r="I39" s="17">
        <v>40</v>
      </c>
      <c r="J39" s="17"/>
      <c r="K39" s="17"/>
      <c r="L39" s="17"/>
      <c r="M39" s="17"/>
      <c r="N39" s="17"/>
      <c r="O39" s="17"/>
      <c r="P39" s="21"/>
      <c r="Q39" s="17"/>
      <c r="R39" s="17"/>
      <c r="S39" s="17"/>
      <c r="T39" s="17"/>
      <c r="U39" s="17"/>
      <c r="V39" s="17"/>
      <c r="W39" s="17"/>
      <c r="X39" s="17"/>
      <c r="Y39" s="21" t="s">
        <v>162</v>
      </c>
    </row>
    <row r="40" spans="1:26" x14ac:dyDescent="0.5">
      <c r="A40" s="17">
        <v>25</v>
      </c>
      <c r="B40" s="17" t="s">
        <v>123</v>
      </c>
      <c r="C40" s="17">
        <v>39575</v>
      </c>
      <c r="D40" s="17">
        <v>230</v>
      </c>
      <c r="E40" s="17">
        <v>3220</v>
      </c>
      <c r="F40" s="17" t="s">
        <v>134</v>
      </c>
      <c r="G40" s="17">
        <v>11</v>
      </c>
      <c r="H40" s="17">
        <v>2</v>
      </c>
      <c r="I40" s="17">
        <v>56</v>
      </c>
      <c r="J40" s="17"/>
      <c r="K40" s="17"/>
      <c r="L40" s="17"/>
      <c r="M40" s="17"/>
      <c r="N40" s="17"/>
      <c r="O40" s="17">
        <v>21</v>
      </c>
      <c r="P40" s="21" t="s">
        <v>163</v>
      </c>
      <c r="Q40" s="17" t="s">
        <v>136</v>
      </c>
      <c r="R40" s="17" t="s">
        <v>45</v>
      </c>
      <c r="S40" s="17"/>
      <c r="T40" s="17"/>
      <c r="U40" s="17"/>
      <c r="V40" s="17"/>
      <c r="W40" s="17"/>
      <c r="X40" s="17"/>
      <c r="Y40" s="21" t="s">
        <v>164</v>
      </c>
    </row>
    <row r="41" spans="1:26" x14ac:dyDescent="0.5">
      <c r="A41" s="17">
        <v>26</v>
      </c>
      <c r="B41" s="17" t="s">
        <v>123</v>
      </c>
      <c r="C41" s="17">
        <v>39693</v>
      </c>
      <c r="D41" s="17">
        <v>32</v>
      </c>
      <c r="E41" s="17">
        <v>3297</v>
      </c>
      <c r="F41" s="17" t="s">
        <v>134</v>
      </c>
      <c r="G41" s="17">
        <v>19</v>
      </c>
      <c r="H41" s="17">
        <v>2</v>
      </c>
      <c r="I41" s="17">
        <v>51</v>
      </c>
      <c r="J41" s="17"/>
      <c r="K41" s="17"/>
      <c r="L41" s="17"/>
      <c r="M41" s="17"/>
      <c r="N41" s="17"/>
      <c r="O41" s="17"/>
      <c r="P41" s="21"/>
      <c r="Q41" s="17"/>
      <c r="R41" s="17"/>
      <c r="S41" s="17"/>
      <c r="T41" s="17"/>
      <c r="U41" s="17"/>
      <c r="V41" s="17"/>
      <c r="W41" s="17"/>
      <c r="X41" s="17"/>
      <c r="Y41" s="21" t="s">
        <v>165</v>
      </c>
    </row>
    <row r="42" spans="1:26" x14ac:dyDescent="0.5">
      <c r="A42" s="17">
        <v>27</v>
      </c>
      <c r="B42" s="17" t="s">
        <v>123</v>
      </c>
      <c r="C42" s="17">
        <v>22372</v>
      </c>
      <c r="D42" s="17">
        <v>37</v>
      </c>
      <c r="E42" s="17">
        <v>1988</v>
      </c>
      <c r="F42" s="17" t="s">
        <v>134</v>
      </c>
      <c r="G42" s="17">
        <v>10</v>
      </c>
      <c r="H42" s="17">
        <v>3</v>
      </c>
      <c r="I42" s="17">
        <v>73</v>
      </c>
      <c r="J42" s="17"/>
      <c r="K42" s="17"/>
      <c r="L42" s="17"/>
      <c r="M42" s="17"/>
      <c r="N42" s="17"/>
      <c r="O42" s="17"/>
      <c r="P42" s="21"/>
      <c r="Q42" s="17"/>
      <c r="R42" s="17"/>
      <c r="S42" s="17"/>
      <c r="T42" s="17"/>
      <c r="U42" s="17"/>
      <c r="V42" s="17"/>
      <c r="W42" s="17"/>
      <c r="X42" s="17"/>
      <c r="Y42" s="21" t="s">
        <v>166</v>
      </c>
    </row>
    <row r="43" spans="1:26" x14ac:dyDescent="0.5">
      <c r="A43" s="17"/>
      <c r="B43" s="17" t="s">
        <v>123</v>
      </c>
      <c r="C43" s="17">
        <v>39686</v>
      </c>
      <c r="D43" s="17">
        <v>111</v>
      </c>
      <c r="E43" s="17">
        <v>3290</v>
      </c>
      <c r="F43" s="17" t="s">
        <v>134</v>
      </c>
      <c r="G43" s="17">
        <v>19</v>
      </c>
      <c r="H43" s="17">
        <v>0</v>
      </c>
      <c r="I43" s="17">
        <v>42</v>
      </c>
      <c r="J43" s="17"/>
      <c r="K43" s="17"/>
      <c r="L43" s="17"/>
      <c r="M43" s="17"/>
      <c r="N43" s="17"/>
      <c r="O43" s="17"/>
      <c r="P43" s="21"/>
      <c r="Q43" s="17"/>
      <c r="R43" s="17"/>
      <c r="S43" s="17"/>
      <c r="T43" s="17"/>
      <c r="U43" s="17"/>
      <c r="V43" s="17"/>
      <c r="W43" s="17"/>
      <c r="X43" s="17"/>
      <c r="Y43" s="21"/>
    </row>
    <row r="44" spans="1:26" x14ac:dyDescent="0.5">
      <c r="A44" s="17">
        <v>28</v>
      </c>
      <c r="B44" s="17" t="s">
        <v>123</v>
      </c>
      <c r="C44" s="17">
        <v>39687</v>
      </c>
      <c r="D44" s="17">
        <v>26</v>
      </c>
      <c r="E44" s="17">
        <v>3291</v>
      </c>
      <c r="F44" s="17" t="s">
        <v>134</v>
      </c>
      <c r="G44" s="17">
        <v>5</v>
      </c>
      <c r="H44" s="17">
        <v>1</v>
      </c>
      <c r="I44" s="17">
        <v>46</v>
      </c>
      <c r="J44" s="17"/>
      <c r="K44" s="17"/>
      <c r="L44" s="17"/>
      <c r="M44" s="17"/>
      <c r="N44" s="17"/>
      <c r="O44" s="17"/>
      <c r="P44" s="21"/>
      <c r="Q44" s="17"/>
      <c r="R44" s="17"/>
      <c r="S44" s="17"/>
      <c r="T44" s="17"/>
      <c r="U44" s="17"/>
      <c r="V44" s="17"/>
      <c r="W44" s="17"/>
      <c r="X44" s="17"/>
      <c r="Y44" s="21" t="s">
        <v>167</v>
      </c>
    </row>
    <row r="45" spans="1:26" x14ac:dyDescent="0.5">
      <c r="A45" s="17">
        <v>29</v>
      </c>
      <c r="B45" s="17" t="s">
        <v>123</v>
      </c>
      <c r="C45" s="17">
        <v>39743</v>
      </c>
      <c r="D45" s="17">
        <v>289</v>
      </c>
      <c r="E45" s="17">
        <v>3347</v>
      </c>
      <c r="F45" s="17" t="s">
        <v>134</v>
      </c>
      <c r="G45" s="17">
        <v>1</v>
      </c>
      <c r="H45" s="17">
        <v>0</v>
      </c>
      <c r="I45" s="17">
        <v>16</v>
      </c>
      <c r="J45" s="17"/>
      <c r="K45" s="17"/>
      <c r="L45" s="17"/>
      <c r="M45" s="17"/>
      <c r="N45" s="17"/>
      <c r="O45" s="17">
        <v>22</v>
      </c>
      <c r="P45" s="21" t="s">
        <v>168</v>
      </c>
      <c r="Q45" s="17" t="s">
        <v>44</v>
      </c>
      <c r="R45" s="17" t="s">
        <v>45</v>
      </c>
      <c r="S45" s="17"/>
      <c r="T45" s="17"/>
      <c r="U45" s="17"/>
      <c r="V45" s="17"/>
      <c r="W45" s="17"/>
      <c r="X45" s="17"/>
      <c r="Y45" s="21" t="s">
        <v>171</v>
      </c>
    </row>
    <row r="46" spans="1:26" x14ac:dyDescent="0.5">
      <c r="A46" s="17"/>
      <c r="B46" s="17" t="s">
        <v>123</v>
      </c>
      <c r="C46" s="17">
        <v>41181</v>
      </c>
      <c r="D46" s="17">
        <v>306</v>
      </c>
      <c r="E46" s="17">
        <v>3609</v>
      </c>
      <c r="F46" s="17" t="s">
        <v>134</v>
      </c>
      <c r="G46" s="17">
        <v>2</v>
      </c>
      <c r="H46" s="17">
        <v>0</v>
      </c>
      <c r="I46" s="17">
        <v>88</v>
      </c>
      <c r="J46" s="17"/>
      <c r="K46" s="17"/>
      <c r="L46" s="17"/>
      <c r="M46" s="17"/>
      <c r="N46" s="17"/>
      <c r="O46" s="17"/>
      <c r="P46" s="21"/>
      <c r="Q46" s="17"/>
      <c r="R46" s="17"/>
      <c r="S46" s="17"/>
      <c r="T46" s="17"/>
      <c r="U46" s="17"/>
      <c r="V46" s="17"/>
      <c r="W46" s="17"/>
      <c r="X46" s="17"/>
      <c r="Y46" s="21"/>
    </row>
    <row r="47" spans="1:26" x14ac:dyDescent="0.5">
      <c r="A47" s="17"/>
      <c r="B47" s="17" t="s">
        <v>123</v>
      </c>
      <c r="C47" s="17">
        <v>22766</v>
      </c>
      <c r="D47" s="17">
        <v>22</v>
      </c>
      <c r="E47" s="17">
        <v>1982</v>
      </c>
      <c r="F47" s="17" t="s">
        <v>134</v>
      </c>
      <c r="G47" s="17">
        <v>15</v>
      </c>
      <c r="H47" s="17">
        <v>0</v>
      </c>
      <c r="I47" s="17">
        <v>0</v>
      </c>
      <c r="J47" s="17"/>
      <c r="K47" s="17"/>
      <c r="L47" s="17"/>
      <c r="M47" s="17"/>
      <c r="N47" s="17"/>
      <c r="O47" s="17"/>
      <c r="P47" s="21"/>
      <c r="Q47" s="17"/>
      <c r="R47" s="17"/>
      <c r="S47" s="17"/>
      <c r="T47" s="17"/>
      <c r="U47" s="17"/>
      <c r="V47" s="17"/>
      <c r="W47" s="17"/>
      <c r="X47" s="17"/>
      <c r="Y47" s="21"/>
    </row>
    <row r="48" spans="1:26" x14ac:dyDescent="0.5">
      <c r="A48" s="17">
        <v>30</v>
      </c>
      <c r="B48" s="17" t="s">
        <v>123</v>
      </c>
      <c r="C48" s="17">
        <v>39731</v>
      </c>
      <c r="D48" s="17">
        <v>131</v>
      </c>
      <c r="E48" s="17">
        <v>3335</v>
      </c>
      <c r="F48" s="17" t="s">
        <v>134</v>
      </c>
      <c r="G48" s="17">
        <v>6</v>
      </c>
      <c r="H48" s="17">
        <v>0</v>
      </c>
      <c r="I48" s="17">
        <v>36</v>
      </c>
      <c r="J48" s="17"/>
      <c r="K48" s="17"/>
      <c r="L48" s="17"/>
      <c r="M48" s="17"/>
      <c r="N48" s="17"/>
      <c r="O48" s="17">
        <v>23</v>
      </c>
      <c r="P48" s="21" t="s">
        <v>169</v>
      </c>
      <c r="Q48" s="17" t="s">
        <v>44</v>
      </c>
      <c r="R48" s="17" t="s">
        <v>45</v>
      </c>
      <c r="S48" s="17"/>
      <c r="T48" s="17"/>
      <c r="U48" s="17"/>
      <c r="V48" s="17"/>
      <c r="W48" s="17"/>
      <c r="X48" s="17"/>
      <c r="Y48" s="21" t="s">
        <v>170</v>
      </c>
    </row>
    <row r="49" spans="1:25" x14ac:dyDescent="0.5">
      <c r="A49" s="17">
        <v>31</v>
      </c>
      <c r="B49" s="17" t="s">
        <v>123</v>
      </c>
      <c r="C49" s="17">
        <v>39650</v>
      </c>
      <c r="D49" s="17">
        <v>22</v>
      </c>
      <c r="E49" s="17">
        <v>3254</v>
      </c>
      <c r="F49" s="17" t="s">
        <v>134</v>
      </c>
      <c r="G49" s="17">
        <v>10</v>
      </c>
      <c r="H49" s="17">
        <v>0</v>
      </c>
      <c r="I49" s="17">
        <v>6</v>
      </c>
      <c r="J49" s="17"/>
      <c r="K49" s="17"/>
      <c r="L49" s="17"/>
      <c r="M49" s="17"/>
      <c r="N49" s="17"/>
      <c r="O49" s="17"/>
      <c r="P49" s="21"/>
      <c r="Q49" s="17"/>
      <c r="R49" s="17"/>
      <c r="S49" s="17"/>
      <c r="T49" s="17"/>
      <c r="U49" s="17"/>
      <c r="V49" s="17"/>
      <c r="W49" s="17"/>
      <c r="X49" s="17"/>
      <c r="Y49" s="21"/>
    </row>
    <row r="50" spans="1:25" x14ac:dyDescent="0.5">
      <c r="A50" s="17"/>
      <c r="B50" s="17" t="s">
        <v>123</v>
      </c>
      <c r="C50" s="17">
        <v>31447</v>
      </c>
      <c r="D50" s="17">
        <v>143</v>
      </c>
      <c r="E50" s="17">
        <v>31447</v>
      </c>
      <c r="F50" s="17" t="s">
        <v>134</v>
      </c>
      <c r="G50" s="17">
        <v>4</v>
      </c>
      <c r="H50" s="17">
        <v>0</v>
      </c>
      <c r="I50" s="17">
        <v>0</v>
      </c>
      <c r="J50" s="17"/>
      <c r="K50" s="17"/>
      <c r="L50" s="17"/>
      <c r="M50" s="17"/>
      <c r="N50" s="17"/>
      <c r="O50" s="17">
        <v>24</v>
      </c>
      <c r="P50" s="21" t="s">
        <v>172</v>
      </c>
      <c r="Q50" s="17" t="s">
        <v>44</v>
      </c>
      <c r="R50" s="17" t="s">
        <v>45</v>
      </c>
      <c r="S50" s="17"/>
      <c r="T50" s="17"/>
      <c r="U50" s="17"/>
      <c r="V50" s="17"/>
      <c r="W50" s="17"/>
      <c r="X50" s="17"/>
      <c r="Y50" s="21"/>
    </row>
    <row r="51" spans="1:25" x14ac:dyDescent="0.5">
      <c r="A51" s="17">
        <v>32</v>
      </c>
      <c r="B51" s="17" t="s">
        <v>123</v>
      </c>
      <c r="C51" s="17">
        <v>27274</v>
      </c>
      <c r="D51" s="17">
        <v>48</v>
      </c>
      <c r="E51" s="17">
        <v>958</v>
      </c>
      <c r="F51" s="17" t="s">
        <v>134</v>
      </c>
      <c r="G51" s="17">
        <v>16</v>
      </c>
      <c r="H51" s="17">
        <v>3</v>
      </c>
      <c r="I51" s="17">
        <v>55</v>
      </c>
      <c r="J51" s="17"/>
      <c r="K51" s="17"/>
      <c r="L51" s="17"/>
      <c r="M51" s="17"/>
      <c r="N51" s="17"/>
      <c r="O51" s="17"/>
      <c r="P51" s="21"/>
      <c r="Q51" s="17"/>
      <c r="R51" s="17"/>
      <c r="S51" s="17"/>
      <c r="T51" s="17"/>
      <c r="U51" s="17"/>
      <c r="V51" s="17"/>
      <c r="W51" s="17"/>
      <c r="X51" s="17"/>
      <c r="Y51" s="21" t="s">
        <v>173</v>
      </c>
    </row>
    <row r="52" spans="1:25" x14ac:dyDescent="0.5">
      <c r="A52" s="17">
        <v>33</v>
      </c>
      <c r="B52" s="17" t="s">
        <v>123</v>
      </c>
      <c r="C52" s="17">
        <v>23726</v>
      </c>
      <c r="D52" s="17">
        <v>36</v>
      </c>
      <c r="E52" s="17">
        <v>2017</v>
      </c>
      <c r="F52" s="17" t="s">
        <v>134</v>
      </c>
      <c r="G52" s="17">
        <v>6</v>
      </c>
      <c r="H52" s="17">
        <v>3</v>
      </c>
      <c r="I52" s="17">
        <v>48</v>
      </c>
      <c r="J52" s="17"/>
      <c r="K52" s="17"/>
      <c r="L52" s="17"/>
      <c r="M52" s="17"/>
      <c r="N52" s="17"/>
      <c r="O52" s="17">
        <v>25</v>
      </c>
      <c r="P52" s="21" t="s">
        <v>174</v>
      </c>
      <c r="Q52" s="17" t="s">
        <v>44</v>
      </c>
      <c r="R52" s="17" t="s">
        <v>45</v>
      </c>
      <c r="S52" s="17"/>
      <c r="T52" s="17"/>
      <c r="U52" s="17"/>
      <c r="V52" s="17"/>
      <c r="W52" s="17"/>
      <c r="X52" s="17"/>
      <c r="Y52" s="21" t="s">
        <v>175</v>
      </c>
    </row>
    <row r="53" spans="1:25" x14ac:dyDescent="0.5">
      <c r="A53" s="17">
        <v>34</v>
      </c>
      <c r="B53" s="17" t="s">
        <v>123</v>
      </c>
      <c r="C53" s="17">
        <v>39649</v>
      </c>
      <c r="D53" s="17">
        <v>21</v>
      </c>
      <c r="E53" s="17">
        <v>3253</v>
      </c>
      <c r="F53" s="17" t="s">
        <v>134</v>
      </c>
      <c r="G53" s="17">
        <v>12</v>
      </c>
      <c r="H53" s="17">
        <v>0</v>
      </c>
      <c r="I53" s="17">
        <v>94</v>
      </c>
      <c r="J53" s="17"/>
      <c r="K53" s="17"/>
      <c r="L53" s="17"/>
      <c r="M53" s="17"/>
      <c r="N53" s="17"/>
      <c r="O53" s="17">
        <v>26</v>
      </c>
      <c r="P53" s="21" t="s">
        <v>68</v>
      </c>
      <c r="Q53" s="17" t="s">
        <v>44</v>
      </c>
      <c r="R53" s="17" t="s">
        <v>45</v>
      </c>
      <c r="S53" s="17"/>
      <c r="T53" s="17"/>
      <c r="U53" s="17"/>
      <c r="V53" s="17"/>
      <c r="W53" s="17"/>
      <c r="X53" s="17"/>
      <c r="Y53" s="21" t="s">
        <v>176</v>
      </c>
    </row>
    <row r="54" spans="1:25" x14ac:dyDescent="0.5">
      <c r="A54" s="17">
        <v>35</v>
      </c>
      <c r="B54" s="17" t="s">
        <v>123</v>
      </c>
      <c r="C54" s="17">
        <v>42755</v>
      </c>
      <c r="D54" s="17">
        <v>324</v>
      </c>
      <c r="E54" s="17">
        <v>3893</v>
      </c>
      <c r="F54" s="17" t="s">
        <v>134</v>
      </c>
      <c r="G54" s="17">
        <v>1</v>
      </c>
      <c r="H54" s="17">
        <v>0</v>
      </c>
      <c r="I54" s="17">
        <v>94</v>
      </c>
      <c r="J54" s="17"/>
      <c r="K54" s="17"/>
      <c r="L54" s="17"/>
      <c r="M54" s="17"/>
      <c r="N54" s="17"/>
      <c r="O54" s="17">
        <v>28</v>
      </c>
      <c r="P54" s="21" t="s">
        <v>178</v>
      </c>
      <c r="Q54" s="17" t="s">
        <v>44</v>
      </c>
      <c r="R54" s="17" t="s">
        <v>45</v>
      </c>
      <c r="S54" s="17"/>
      <c r="T54" s="17"/>
      <c r="U54" s="17"/>
      <c r="V54" s="17"/>
      <c r="W54" s="17"/>
      <c r="X54" s="17"/>
      <c r="Y54" s="21" t="s">
        <v>177</v>
      </c>
    </row>
    <row r="55" spans="1:25" x14ac:dyDescent="0.5">
      <c r="A55" s="17">
        <v>36</v>
      </c>
      <c r="B55" s="17" t="s">
        <v>123</v>
      </c>
      <c r="C55" s="17">
        <v>39571</v>
      </c>
      <c r="D55" s="17">
        <v>70</v>
      </c>
      <c r="E55" s="17">
        <v>3216</v>
      </c>
      <c r="F55" s="17" t="s">
        <v>134</v>
      </c>
      <c r="G55" s="17">
        <v>12</v>
      </c>
      <c r="H55" s="17">
        <v>0</v>
      </c>
      <c r="I55" s="17">
        <v>87</v>
      </c>
      <c r="J55" s="17"/>
      <c r="K55" s="17"/>
      <c r="L55" s="17"/>
      <c r="M55" s="17"/>
      <c r="N55" s="17"/>
      <c r="O55" s="17"/>
      <c r="P55" s="21"/>
      <c r="Q55" s="17"/>
      <c r="R55" s="17"/>
      <c r="S55" s="17"/>
      <c r="T55" s="17"/>
      <c r="U55" s="17"/>
      <c r="V55" s="17"/>
      <c r="W55" s="17"/>
      <c r="X55" s="17"/>
      <c r="Y55" s="21" t="s">
        <v>179</v>
      </c>
    </row>
    <row r="56" spans="1:25" x14ac:dyDescent="0.5">
      <c r="A56" s="17">
        <v>37</v>
      </c>
      <c r="B56" s="17" t="s">
        <v>123</v>
      </c>
      <c r="C56" s="17">
        <v>33127</v>
      </c>
      <c r="D56" s="17">
        <v>54</v>
      </c>
      <c r="E56" s="17">
        <v>2141</v>
      </c>
      <c r="F56" s="17" t="s">
        <v>134</v>
      </c>
      <c r="G56" s="17">
        <v>24</v>
      </c>
      <c r="H56" s="17">
        <v>0</v>
      </c>
      <c r="I56" s="17">
        <v>76</v>
      </c>
      <c r="J56" s="17"/>
      <c r="K56" s="17"/>
      <c r="L56" s="17"/>
      <c r="M56" s="17"/>
      <c r="N56" s="17"/>
      <c r="O56" s="17">
        <v>29</v>
      </c>
      <c r="P56" s="21" t="s">
        <v>180</v>
      </c>
      <c r="Q56" s="17" t="s">
        <v>44</v>
      </c>
      <c r="R56" s="17" t="s">
        <v>45</v>
      </c>
      <c r="S56" s="17"/>
      <c r="T56" s="17"/>
      <c r="U56" s="17"/>
      <c r="V56" s="17"/>
      <c r="W56" s="17"/>
      <c r="X56" s="17"/>
      <c r="Y56" s="21" t="s">
        <v>181</v>
      </c>
    </row>
    <row r="57" spans="1:25" x14ac:dyDescent="0.5">
      <c r="A57" s="17">
        <v>38</v>
      </c>
      <c r="B57" s="17" t="s">
        <v>123</v>
      </c>
      <c r="C57" s="17">
        <v>33122</v>
      </c>
      <c r="D57" s="17">
        <v>53</v>
      </c>
      <c r="E57" s="17">
        <v>2140</v>
      </c>
      <c r="F57" s="17" t="s">
        <v>134</v>
      </c>
      <c r="G57" s="17">
        <v>12</v>
      </c>
      <c r="H57" s="17">
        <v>3</v>
      </c>
      <c r="I57" s="17">
        <v>93</v>
      </c>
      <c r="J57" s="17"/>
      <c r="K57" s="17"/>
      <c r="L57" s="17"/>
      <c r="M57" s="17"/>
      <c r="N57" s="17"/>
      <c r="O57" s="17">
        <v>30</v>
      </c>
      <c r="P57" s="21" t="s">
        <v>182</v>
      </c>
      <c r="Q57" s="17" t="s">
        <v>44</v>
      </c>
      <c r="R57" s="17" t="s">
        <v>45</v>
      </c>
      <c r="S57" s="17"/>
      <c r="T57" s="17"/>
      <c r="U57" s="17"/>
      <c r="V57" s="17"/>
      <c r="W57" s="17"/>
      <c r="X57" s="17"/>
      <c r="Y57" s="21" t="s">
        <v>183</v>
      </c>
    </row>
    <row r="58" spans="1:25" x14ac:dyDescent="0.5">
      <c r="A58" s="17">
        <v>39</v>
      </c>
      <c r="B58" s="17" t="s">
        <v>123</v>
      </c>
      <c r="C58" s="17">
        <v>39574</v>
      </c>
      <c r="D58" s="17">
        <v>228</v>
      </c>
      <c r="E58" s="17">
        <v>3219</v>
      </c>
      <c r="F58" s="17" t="s">
        <v>134</v>
      </c>
      <c r="G58" s="17">
        <v>10</v>
      </c>
      <c r="H58" s="17">
        <v>1</v>
      </c>
      <c r="I58" s="17">
        <v>62</v>
      </c>
      <c r="J58" s="17"/>
      <c r="K58" s="17"/>
      <c r="L58" s="17"/>
      <c r="M58" s="17"/>
      <c r="N58" s="17"/>
      <c r="O58" s="17">
        <v>31</v>
      </c>
      <c r="P58" s="21" t="s">
        <v>184</v>
      </c>
      <c r="Q58" s="17" t="s">
        <v>44</v>
      </c>
      <c r="R58" s="17" t="s">
        <v>45</v>
      </c>
      <c r="S58" s="17"/>
      <c r="T58" s="17"/>
      <c r="U58" s="17"/>
      <c r="V58" s="17"/>
      <c r="W58" s="17"/>
      <c r="X58" s="17"/>
      <c r="Y58" s="21" t="s">
        <v>185</v>
      </c>
    </row>
    <row r="59" spans="1:25" x14ac:dyDescent="0.5">
      <c r="A59" s="17">
        <v>40</v>
      </c>
      <c r="B59" s="17" t="s">
        <v>123</v>
      </c>
      <c r="C59" s="17">
        <v>39665</v>
      </c>
      <c r="D59" s="17">
        <v>229</v>
      </c>
      <c r="E59" s="17">
        <v>3269</v>
      </c>
      <c r="F59" s="17" t="s">
        <v>134</v>
      </c>
      <c r="G59" s="17">
        <v>43</v>
      </c>
      <c r="H59" s="17">
        <v>2</v>
      </c>
      <c r="I59" s="17">
        <v>94</v>
      </c>
      <c r="J59" s="17"/>
      <c r="K59" s="17"/>
      <c r="L59" s="17"/>
      <c r="M59" s="17"/>
      <c r="N59" s="17"/>
      <c r="O59" s="17"/>
      <c r="P59" s="21"/>
      <c r="Q59" s="17"/>
      <c r="R59" s="17"/>
      <c r="S59" s="17"/>
      <c r="T59" s="17"/>
      <c r="U59" s="17"/>
      <c r="V59" s="17"/>
      <c r="W59" s="17"/>
      <c r="X59" s="17"/>
      <c r="Y59" s="21" t="s">
        <v>186</v>
      </c>
    </row>
    <row r="60" spans="1:25" x14ac:dyDescent="0.5">
      <c r="A60" s="17"/>
      <c r="B60" s="17" t="s">
        <v>123</v>
      </c>
      <c r="C60" s="17">
        <v>39670</v>
      </c>
      <c r="D60" s="17">
        <v>262</v>
      </c>
      <c r="E60" s="17">
        <v>3274</v>
      </c>
      <c r="F60" s="17" t="s">
        <v>134</v>
      </c>
      <c r="G60" s="17">
        <v>27</v>
      </c>
      <c r="H60" s="17">
        <v>1</v>
      </c>
      <c r="I60" s="17">
        <v>47</v>
      </c>
      <c r="J60" s="17"/>
      <c r="K60" s="17"/>
      <c r="L60" s="17"/>
      <c r="M60" s="17"/>
      <c r="N60" s="17"/>
      <c r="O60" s="17"/>
      <c r="P60" s="21"/>
      <c r="Q60" s="17"/>
      <c r="R60" s="17"/>
      <c r="S60" s="17"/>
      <c r="T60" s="17"/>
      <c r="U60" s="17"/>
      <c r="V60" s="17"/>
      <c r="W60" s="17"/>
      <c r="X60" s="17"/>
      <c r="Y60" s="21"/>
    </row>
    <row r="61" spans="1:25" x14ac:dyDescent="0.5">
      <c r="A61" s="17"/>
      <c r="B61" s="17" t="s">
        <v>123</v>
      </c>
      <c r="C61" s="17">
        <v>23719</v>
      </c>
      <c r="D61" s="17">
        <v>83</v>
      </c>
      <c r="E61" s="17">
        <v>2010</v>
      </c>
      <c r="F61" s="17" t="s">
        <v>134</v>
      </c>
      <c r="G61" s="17">
        <v>22</v>
      </c>
      <c r="H61" s="17">
        <v>1</v>
      </c>
      <c r="I61" s="17">
        <v>51</v>
      </c>
      <c r="J61" s="17"/>
      <c r="K61" s="17"/>
      <c r="L61" s="17"/>
      <c r="M61" s="17"/>
      <c r="N61" s="17"/>
      <c r="O61" s="17"/>
      <c r="P61" s="21"/>
      <c r="Q61" s="17"/>
      <c r="R61" s="17"/>
      <c r="S61" s="17"/>
      <c r="T61" s="17"/>
      <c r="U61" s="17"/>
      <c r="V61" s="17"/>
      <c r="W61" s="17"/>
      <c r="X61" s="17"/>
      <c r="Y61" s="21"/>
    </row>
    <row r="62" spans="1:25" x14ac:dyDescent="0.5">
      <c r="A62" s="17"/>
      <c r="B62" s="17" t="s">
        <v>123</v>
      </c>
      <c r="C62" s="17">
        <v>39664</v>
      </c>
      <c r="D62" s="17">
        <v>227</v>
      </c>
      <c r="E62" s="17">
        <v>3268</v>
      </c>
      <c r="F62" s="17" t="s">
        <v>134</v>
      </c>
      <c r="G62" s="17">
        <v>4</v>
      </c>
      <c r="H62" s="17">
        <v>2</v>
      </c>
      <c r="I62" s="17">
        <v>47</v>
      </c>
      <c r="J62" s="17"/>
      <c r="K62" s="17"/>
      <c r="L62" s="17"/>
      <c r="M62" s="17"/>
      <c r="N62" s="17"/>
      <c r="O62" s="17"/>
      <c r="P62" s="21"/>
      <c r="Q62" s="17"/>
      <c r="R62" s="17"/>
      <c r="S62" s="17"/>
      <c r="T62" s="17"/>
      <c r="U62" s="17"/>
      <c r="V62" s="17"/>
      <c r="W62" s="17"/>
      <c r="X62" s="17"/>
      <c r="Y62" s="21"/>
    </row>
    <row r="63" spans="1:25" x14ac:dyDescent="0.5">
      <c r="A63" s="17">
        <v>41</v>
      </c>
      <c r="B63" s="17" t="s">
        <v>123</v>
      </c>
      <c r="C63" s="17">
        <v>39219</v>
      </c>
      <c r="D63" s="17">
        <v>93</v>
      </c>
      <c r="E63" s="17">
        <v>2971</v>
      </c>
      <c r="F63" s="17" t="s">
        <v>134</v>
      </c>
      <c r="G63" s="17">
        <v>10</v>
      </c>
      <c r="H63" s="17">
        <v>2</v>
      </c>
      <c r="I63" s="17">
        <v>25</v>
      </c>
      <c r="J63" s="17"/>
      <c r="K63" s="17"/>
      <c r="L63" s="17"/>
      <c r="M63" s="17"/>
      <c r="N63" s="17"/>
      <c r="O63" s="17"/>
      <c r="P63" s="21"/>
      <c r="Q63" s="17"/>
      <c r="R63" s="17"/>
      <c r="S63" s="17"/>
      <c r="T63" s="17"/>
      <c r="U63" s="17"/>
      <c r="V63" s="17"/>
      <c r="W63" s="17"/>
      <c r="X63" s="17"/>
      <c r="Y63" s="21" t="s">
        <v>187</v>
      </c>
    </row>
    <row r="64" spans="1:25" x14ac:dyDescent="0.5">
      <c r="A64" s="17">
        <v>42</v>
      </c>
      <c r="B64" s="17" t="s">
        <v>123</v>
      </c>
      <c r="C64" s="17">
        <v>39220</v>
      </c>
      <c r="D64" s="17">
        <v>62</v>
      </c>
      <c r="E64" s="17">
        <v>2972</v>
      </c>
      <c r="F64" s="17" t="s">
        <v>134</v>
      </c>
      <c r="G64" s="17">
        <v>40</v>
      </c>
      <c r="H64" s="17">
        <v>0</v>
      </c>
      <c r="I64" s="17">
        <v>54</v>
      </c>
      <c r="J64" s="17"/>
      <c r="K64" s="17"/>
      <c r="L64" s="17"/>
      <c r="M64" s="17"/>
      <c r="N64" s="17"/>
      <c r="O64" s="17"/>
      <c r="P64" s="21"/>
      <c r="Q64" s="17"/>
      <c r="R64" s="17"/>
      <c r="S64" s="17"/>
      <c r="T64" s="17"/>
      <c r="U64" s="17"/>
      <c r="V64" s="17"/>
      <c r="W64" s="17"/>
      <c r="X64" s="17"/>
      <c r="Y64" s="21" t="s">
        <v>189</v>
      </c>
    </row>
    <row r="65" spans="1:25" x14ac:dyDescent="0.5">
      <c r="A65" s="17">
        <v>43</v>
      </c>
      <c r="B65" s="17" t="s">
        <v>123</v>
      </c>
      <c r="C65" s="17">
        <v>39538</v>
      </c>
      <c r="D65" s="17">
        <v>208</v>
      </c>
      <c r="E65" s="17">
        <v>3183</v>
      </c>
      <c r="F65" s="17" t="s">
        <v>134</v>
      </c>
      <c r="G65" s="17">
        <v>0</v>
      </c>
      <c r="H65" s="17">
        <v>0</v>
      </c>
      <c r="I65" s="17">
        <v>78</v>
      </c>
      <c r="J65" s="17"/>
      <c r="K65" s="17"/>
      <c r="L65" s="17"/>
      <c r="M65" s="17"/>
      <c r="N65" s="17"/>
      <c r="O65" s="17">
        <v>32</v>
      </c>
      <c r="P65" s="21" t="s">
        <v>188</v>
      </c>
      <c r="Q65" s="17" t="s">
        <v>44</v>
      </c>
      <c r="R65" s="17" t="s">
        <v>45</v>
      </c>
      <c r="S65" s="17"/>
      <c r="T65" s="17"/>
      <c r="U65" s="17"/>
      <c r="V65" s="17"/>
      <c r="W65" s="17"/>
      <c r="X65" s="17"/>
      <c r="Y65" s="21" t="s">
        <v>190</v>
      </c>
    </row>
    <row r="66" spans="1:25" x14ac:dyDescent="0.5">
      <c r="A66" s="17">
        <v>44</v>
      </c>
      <c r="B66" s="17" t="s">
        <v>123</v>
      </c>
      <c r="C66" s="17">
        <v>39551</v>
      </c>
      <c r="D66" s="17">
        <v>143</v>
      </c>
      <c r="E66" s="17">
        <v>3196</v>
      </c>
      <c r="F66" s="17" t="s">
        <v>134</v>
      </c>
      <c r="G66" s="17">
        <v>0</v>
      </c>
      <c r="H66" s="17">
        <v>2</v>
      </c>
      <c r="I66" s="17">
        <v>18</v>
      </c>
      <c r="J66" s="17"/>
      <c r="K66" s="17"/>
      <c r="L66" s="17"/>
      <c r="M66" s="17"/>
      <c r="N66" s="17"/>
      <c r="O66" s="17">
        <v>33</v>
      </c>
      <c r="P66" s="21" t="s">
        <v>191</v>
      </c>
      <c r="Q66" s="17" t="s">
        <v>44</v>
      </c>
      <c r="R66" s="17" t="s">
        <v>45</v>
      </c>
      <c r="S66" s="17"/>
      <c r="T66" s="17"/>
      <c r="U66" s="17"/>
      <c r="V66" s="17"/>
      <c r="W66" s="17"/>
      <c r="X66" s="17"/>
      <c r="Y66" s="21" t="s">
        <v>194</v>
      </c>
    </row>
    <row r="67" spans="1:25" x14ac:dyDescent="0.5">
      <c r="A67" s="17">
        <v>45</v>
      </c>
      <c r="B67" s="17" t="s">
        <v>123</v>
      </c>
      <c r="C67" s="17">
        <v>39739</v>
      </c>
      <c r="D67" s="17">
        <v>137</v>
      </c>
      <c r="E67" s="17">
        <v>3343</v>
      </c>
      <c r="F67" s="17" t="s">
        <v>134</v>
      </c>
      <c r="G67" s="17">
        <v>4</v>
      </c>
      <c r="H67" s="17">
        <v>3</v>
      </c>
      <c r="I67" s="17">
        <v>69</v>
      </c>
      <c r="J67" s="17"/>
      <c r="K67" s="17"/>
      <c r="L67" s="17"/>
      <c r="M67" s="17"/>
      <c r="N67" s="17"/>
      <c r="O67" s="17">
        <v>34</v>
      </c>
      <c r="P67" s="21" t="s">
        <v>192</v>
      </c>
      <c r="Q67" s="17" t="s">
        <v>44</v>
      </c>
      <c r="R67" s="17" t="s">
        <v>45</v>
      </c>
      <c r="S67" s="17"/>
      <c r="T67" s="17"/>
      <c r="U67" s="17"/>
      <c r="V67" s="17"/>
      <c r="W67" s="17"/>
      <c r="X67" s="17"/>
      <c r="Y67" s="21" t="s">
        <v>193</v>
      </c>
    </row>
    <row r="68" spans="1:25" x14ac:dyDescent="0.5">
      <c r="A68" s="17">
        <v>46</v>
      </c>
      <c r="B68" s="17" t="s">
        <v>123</v>
      </c>
      <c r="C68" s="17">
        <v>39550</v>
      </c>
      <c r="D68" s="17">
        <v>142</v>
      </c>
      <c r="E68" s="17">
        <v>3195</v>
      </c>
      <c r="F68" s="17" t="s">
        <v>134</v>
      </c>
      <c r="G68" s="17">
        <v>2</v>
      </c>
      <c r="H68" s="17">
        <v>2</v>
      </c>
      <c r="I68" s="17">
        <v>87</v>
      </c>
      <c r="J68" s="17"/>
      <c r="K68" s="17"/>
      <c r="L68" s="17"/>
      <c r="M68" s="17"/>
      <c r="N68" s="17"/>
      <c r="O68" s="17"/>
      <c r="P68" s="21"/>
      <c r="Q68" s="17"/>
      <c r="R68" s="17"/>
      <c r="S68" s="17"/>
      <c r="T68" s="17"/>
      <c r="U68" s="17"/>
      <c r="V68" s="17"/>
      <c r="W68" s="17"/>
      <c r="X68" s="17"/>
      <c r="Y68" s="21" t="s">
        <v>195</v>
      </c>
    </row>
    <row r="69" spans="1:25" x14ac:dyDescent="0.5">
      <c r="A69" s="17">
        <v>47</v>
      </c>
      <c r="B69" s="17" t="s">
        <v>123</v>
      </c>
      <c r="C69" s="17">
        <v>39508</v>
      </c>
      <c r="D69" s="17">
        <v>181</v>
      </c>
      <c r="E69" s="17">
        <v>3153</v>
      </c>
      <c r="F69" s="17" t="s">
        <v>134</v>
      </c>
      <c r="G69" s="17">
        <v>0</v>
      </c>
      <c r="H69" s="17">
        <v>1</v>
      </c>
      <c r="I69" s="17">
        <v>50</v>
      </c>
      <c r="J69" s="17"/>
      <c r="K69" s="17"/>
      <c r="L69" s="17"/>
      <c r="M69" s="17"/>
      <c r="N69" s="17"/>
      <c r="O69" s="17">
        <v>35</v>
      </c>
      <c r="P69" s="21" t="s">
        <v>196</v>
      </c>
      <c r="Q69" s="17" t="s">
        <v>44</v>
      </c>
      <c r="R69" s="17" t="s">
        <v>45</v>
      </c>
      <c r="S69" s="17"/>
      <c r="T69" s="17"/>
      <c r="U69" s="17"/>
      <c r="V69" s="17"/>
      <c r="W69" s="17"/>
      <c r="X69" s="17"/>
      <c r="Y69" s="21" t="s">
        <v>197</v>
      </c>
    </row>
    <row r="70" spans="1:25" x14ac:dyDescent="0.5">
      <c r="A70" s="17">
        <v>48</v>
      </c>
      <c r="B70" s="17" t="s">
        <v>123</v>
      </c>
      <c r="C70" s="17">
        <v>39653</v>
      </c>
      <c r="D70" s="17">
        <v>25</v>
      </c>
      <c r="E70" s="17">
        <v>3257</v>
      </c>
      <c r="F70" s="17" t="s">
        <v>134</v>
      </c>
      <c r="G70" s="17">
        <v>4</v>
      </c>
      <c r="H70" s="17">
        <v>0</v>
      </c>
      <c r="I70" s="17">
        <v>72</v>
      </c>
      <c r="J70" s="17"/>
      <c r="K70" s="17"/>
      <c r="L70" s="17"/>
      <c r="M70" s="17"/>
      <c r="N70" s="17"/>
      <c r="O70" s="17"/>
      <c r="P70" s="21"/>
      <c r="Q70" s="17"/>
      <c r="R70" s="17"/>
      <c r="S70" s="17"/>
      <c r="T70" s="17"/>
      <c r="U70" s="17"/>
      <c r="V70" s="17"/>
      <c r="W70" s="17"/>
      <c r="X70" s="17"/>
      <c r="Y70" s="21" t="s">
        <v>206</v>
      </c>
    </row>
    <row r="71" spans="1:25" x14ac:dyDescent="0.5">
      <c r="A71" s="17">
        <v>49</v>
      </c>
      <c r="B71" s="17" t="s">
        <v>123</v>
      </c>
      <c r="C71" s="17">
        <v>39351</v>
      </c>
      <c r="D71" s="17">
        <v>146</v>
      </c>
      <c r="E71" s="17">
        <v>3110</v>
      </c>
      <c r="F71" s="17" t="s">
        <v>134</v>
      </c>
      <c r="G71" s="17">
        <v>0</v>
      </c>
      <c r="H71" s="17">
        <v>1</v>
      </c>
      <c r="I71" s="17">
        <v>6</v>
      </c>
      <c r="J71" s="17"/>
      <c r="K71" s="17"/>
      <c r="L71" s="17"/>
      <c r="M71" s="17"/>
      <c r="N71" s="17"/>
      <c r="O71" s="17"/>
      <c r="P71" s="21"/>
      <c r="Q71" s="17"/>
      <c r="R71" s="17"/>
      <c r="S71" s="17"/>
      <c r="T71" s="17"/>
      <c r="U71" s="17"/>
      <c r="V71" s="17"/>
      <c r="W71" s="17"/>
      <c r="X71" s="17"/>
      <c r="Y71" s="21" t="s">
        <v>198</v>
      </c>
    </row>
    <row r="72" spans="1:25" x14ac:dyDescent="0.5">
      <c r="A72" s="17">
        <v>50</v>
      </c>
      <c r="B72" s="17" t="s">
        <v>123</v>
      </c>
      <c r="C72" s="17">
        <v>39515</v>
      </c>
      <c r="D72" s="17">
        <v>188</v>
      </c>
      <c r="E72" s="17">
        <v>3160</v>
      </c>
      <c r="F72" s="17" t="s">
        <v>134</v>
      </c>
      <c r="G72" s="17">
        <v>1</v>
      </c>
      <c r="H72" s="17">
        <v>1</v>
      </c>
      <c r="I72" s="17">
        <v>30</v>
      </c>
      <c r="J72" s="17"/>
      <c r="K72" s="17"/>
      <c r="L72" s="17"/>
      <c r="M72" s="17"/>
      <c r="N72" s="17"/>
      <c r="O72" s="17">
        <v>36</v>
      </c>
      <c r="P72" s="21" t="s">
        <v>199</v>
      </c>
      <c r="Q72" s="17" t="s">
        <v>44</v>
      </c>
      <c r="R72" s="17" t="s">
        <v>45</v>
      </c>
      <c r="S72" s="17"/>
      <c r="T72" s="17"/>
      <c r="U72" s="17"/>
      <c r="V72" s="17"/>
      <c r="W72" s="17"/>
      <c r="X72" s="17"/>
      <c r="Y72" s="21" t="s">
        <v>200</v>
      </c>
    </row>
    <row r="73" spans="1:25" x14ac:dyDescent="0.5">
      <c r="A73" s="17">
        <v>51</v>
      </c>
      <c r="B73" s="17" t="s">
        <v>123</v>
      </c>
      <c r="C73" s="17">
        <v>23714</v>
      </c>
      <c r="D73" s="17">
        <v>81</v>
      </c>
      <c r="E73" s="17">
        <v>2005</v>
      </c>
      <c r="F73" s="17" t="s">
        <v>134</v>
      </c>
      <c r="G73" s="17">
        <v>26</v>
      </c>
      <c r="H73" s="17">
        <v>0</v>
      </c>
      <c r="I73" s="17">
        <v>90</v>
      </c>
      <c r="J73" s="17"/>
      <c r="K73" s="17"/>
      <c r="L73" s="17"/>
      <c r="M73" s="17"/>
      <c r="N73" s="17"/>
      <c r="O73" s="17">
        <v>37</v>
      </c>
      <c r="P73" s="21" t="s">
        <v>201</v>
      </c>
      <c r="Q73" s="17" t="s">
        <v>44</v>
      </c>
      <c r="R73" s="17" t="s">
        <v>45</v>
      </c>
      <c r="S73" s="17"/>
      <c r="T73" s="17"/>
      <c r="U73" s="17"/>
      <c r="V73" s="17"/>
      <c r="W73" s="17"/>
      <c r="X73" s="17"/>
      <c r="Y73" s="21" t="s">
        <v>202</v>
      </c>
    </row>
    <row r="74" spans="1:25" x14ac:dyDescent="0.5">
      <c r="A74" s="17">
        <v>52</v>
      </c>
      <c r="B74" s="17" t="s">
        <v>123</v>
      </c>
      <c r="C74" s="17">
        <v>39573</v>
      </c>
      <c r="D74" s="17">
        <v>72</v>
      </c>
      <c r="E74" s="17">
        <v>3218</v>
      </c>
      <c r="F74" s="17" t="s">
        <v>134</v>
      </c>
      <c r="G74" s="17">
        <v>21</v>
      </c>
      <c r="H74" s="17">
        <v>2</v>
      </c>
      <c r="I74" s="17">
        <v>56</v>
      </c>
      <c r="J74" s="17"/>
      <c r="K74" s="17"/>
      <c r="L74" s="17"/>
      <c r="M74" s="17"/>
      <c r="N74" s="17"/>
      <c r="O74" s="17"/>
      <c r="P74" s="21"/>
      <c r="Q74" s="17"/>
      <c r="R74" s="17"/>
      <c r="S74" s="17"/>
      <c r="T74" s="17"/>
      <c r="U74" s="17"/>
      <c r="V74" s="17"/>
      <c r="W74" s="17"/>
      <c r="X74" s="17"/>
      <c r="Y74" s="21" t="s">
        <v>203</v>
      </c>
    </row>
    <row r="75" spans="1:25" x14ac:dyDescent="0.5">
      <c r="A75" s="17">
        <v>53</v>
      </c>
      <c r="B75" s="17" t="s">
        <v>123</v>
      </c>
      <c r="C75" s="17">
        <v>39667</v>
      </c>
      <c r="D75" s="17">
        <v>256</v>
      </c>
      <c r="E75" s="17">
        <v>3271</v>
      </c>
      <c r="F75" s="17" t="s">
        <v>134</v>
      </c>
      <c r="G75" s="17">
        <v>7</v>
      </c>
      <c r="H75" s="17">
        <v>3</v>
      </c>
      <c r="I75" s="17">
        <v>44</v>
      </c>
      <c r="J75" s="17"/>
      <c r="K75" s="17"/>
      <c r="L75" s="17"/>
      <c r="M75" s="17"/>
      <c r="N75" s="17"/>
      <c r="O75" s="17">
        <v>38</v>
      </c>
      <c r="P75" s="21" t="s">
        <v>204</v>
      </c>
      <c r="Q75" s="17" t="s">
        <v>44</v>
      </c>
      <c r="R75" s="17" t="s">
        <v>45</v>
      </c>
      <c r="S75" s="17"/>
      <c r="T75" s="17"/>
      <c r="U75" s="17"/>
      <c r="V75" s="17"/>
      <c r="W75" s="17"/>
      <c r="X75" s="17"/>
      <c r="Y75" s="21" t="s">
        <v>205</v>
      </c>
    </row>
    <row r="76" spans="1:25" x14ac:dyDescent="0.5">
      <c r="A76" s="23">
        <v>54</v>
      </c>
      <c r="B76" s="23" t="s">
        <v>123</v>
      </c>
      <c r="C76" s="23">
        <v>46979</v>
      </c>
      <c r="D76" s="23">
        <v>145</v>
      </c>
      <c r="E76" s="23">
        <v>4700</v>
      </c>
      <c r="F76" s="23" t="s">
        <v>134</v>
      </c>
      <c r="G76" s="23">
        <v>5</v>
      </c>
      <c r="H76" s="23">
        <v>3</v>
      </c>
      <c r="I76" s="23">
        <v>77</v>
      </c>
      <c r="J76" s="23"/>
      <c r="K76" s="23"/>
      <c r="L76" s="23"/>
      <c r="M76" s="23"/>
      <c r="N76" s="23"/>
      <c r="O76" s="23">
        <v>39</v>
      </c>
      <c r="P76" s="26" t="s">
        <v>207</v>
      </c>
      <c r="Q76" s="17" t="s">
        <v>44</v>
      </c>
      <c r="R76" s="17" t="s">
        <v>45</v>
      </c>
      <c r="S76" s="23"/>
      <c r="T76" s="23"/>
      <c r="U76" s="23"/>
      <c r="V76" s="23"/>
      <c r="W76" s="23"/>
      <c r="X76" s="23"/>
      <c r="Y76" s="26" t="s">
        <v>137</v>
      </c>
    </row>
    <row r="77" spans="1:25" x14ac:dyDescent="0.5">
      <c r="A77" s="23"/>
      <c r="B77" s="23" t="s">
        <v>123</v>
      </c>
      <c r="C77" s="23">
        <v>46980</v>
      </c>
      <c r="D77" s="23">
        <v>146</v>
      </c>
      <c r="E77" s="23">
        <v>4701</v>
      </c>
      <c r="F77" s="23" t="s">
        <v>134</v>
      </c>
      <c r="G77" s="23">
        <v>5</v>
      </c>
      <c r="H77" s="23">
        <v>3</v>
      </c>
      <c r="I77" s="23">
        <v>77</v>
      </c>
      <c r="J77" s="23"/>
      <c r="K77" s="23"/>
      <c r="L77" s="23"/>
      <c r="M77" s="23"/>
      <c r="N77" s="23"/>
      <c r="O77" s="23"/>
      <c r="P77" s="26"/>
      <c r="Q77" s="23"/>
      <c r="R77" s="23"/>
      <c r="S77" s="23"/>
      <c r="T77" s="23"/>
      <c r="U77" s="23"/>
      <c r="V77" s="23"/>
      <c r="W77" s="23"/>
      <c r="X77" s="23"/>
      <c r="Y77" s="26" t="s">
        <v>137</v>
      </c>
    </row>
    <row r="78" spans="1:25" x14ac:dyDescent="0.5">
      <c r="A78" s="23">
        <v>55</v>
      </c>
      <c r="B78" s="23" t="s">
        <v>123</v>
      </c>
      <c r="C78" s="23">
        <v>23716</v>
      </c>
      <c r="D78" s="23">
        <v>3</v>
      </c>
      <c r="E78" s="23">
        <v>2007</v>
      </c>
      <c r="F78" s="23" t="s">
        <v>134</v>
      </c>
      <c r="G78" s="23">
        <v>9</v>
      </c>
      <c r="H78" s="23">
        <v>3</v>
      </c>
      <c r="I78" s="23">
        <v>46</v>
      </c>
      <c r="J78" s="23"/>
      <c r="K78" s="23"/>
      <c r="L78" s="23"/>
      <c r="M78" s="23"/>
      <c r="N78" s="23"/>
      <c r="O78" s="23">
        <v>40</v>
      </c>
      <c r="P78" s="26" t="s">
        <v>208</v>
      </c>
      <c r="Q78" s="17" t="s">
        <v>44</v>
      </c>
      <c r="R78" s="17" t="s">
        <v>45</v>
      </c>
      <c r="S78" s="23"/>
      <c r="T78" s="23"/>
      <c r="U78" s="23"/>
      <c r="V78" s="23"/>
      <c r="W78" s="23"/>
      <c r="X78" s="23"/>
      <c r="Y78" s="26" t="s">
        <v>209</v>
      </c>
    </row>
    <row r="79" spans="1:25" x14ac:dyDescent="0.5">
      <c r="A79" s="23">
        <v>56</v>
      </c>
      <c r="B79" s="23" t="s">
        <v>123</v>
      </c>
      <c r="C79" s="23">
        <v>39721</v>
      </c>
      <c r="D79" s="23">
        <v>53</v>
      </c>
      <c r="E79" s="23">
        <v>3325</v>
      </c>
      <c r="F79" s="23" t="s">
        <v>134</v>
      </c>
      <c r="G79" s="23">
        <v>9</v>
      </c>
      <c r="H79" s="23">
        <v>3</v>
      </c>
      <c r="I79" s="23">
        <v>94</v>
      </c>
      <c r="J79" s="23"/>
      <c r="K79" s="23"/>
      <c r="L79" s="23"/>
      <c r="M79" s="23"/>
      <c r="N79" s="23"/>
      <c r="O79" s="23">
        <v>41</v>
      </c>
      <c r="P79" s="26" t="s">
        <v>108</v>
      </c>
      <c r="Q79" s="17" t="s">
        <v>44</v>
      </c>
      <c r="R79" s="17" t="s">
        <v>45</v>
      </c>
      <c r="S79" s="23"/>
      <c r="T79" s="23"/>
      <c r="U79" s="23"/>
      <c r="V79" s="23"/>
      <c r="W79" s="23"/>
      <c r="X79" s="23"/>
      <c r="Y79" s="26" t="s">
        <v>210</v>
      </c>
    </row>
    <row r="80" spans="1:25" x14ac:dyDescent="0.5">
      <c r="A80" s="23">
        <v>57</v>
      </c>
      <c r="B80" s="23" t="s">
        <v>123</v>
      </c>
      <c r="C80" s="23">
        <v>42116</v>
      </c>
      <c r="D80" s="23">
        <v>313</v>
      </c>
      <c r="E80" s="23">
        <v>3829</v>
      </c>
      <c r="F80" s="23" t="s">
        <v>134</v>
      </c>
      <c r="G80" s="23">
        <v>7</v>
      </c>
      <c r="H80" s="23">
        <v>1</v>
      </c>
      <c r="I80" s="23">
        <v>62</v>
      </c>
      <c r="J80" s="23"/>
      <c r="K80" s="23"/>
      <c r="L80" s="23"/>
      <c r="M80" s="23"/>
      <c r="N80" s="23"/>
      <c r="O80" s="23"/>
      <c r="P80" s="26"/>
      <c r="Q80" s="23"/>
      <c r="R80" s="23"/>
      <c r="S80" s="23"/>
      <c r="T80" s="23"/>
      <c r="U80" s="23"/>
      <c r="V80" s="23"/>
      <c r="W80" s="23"/>
      <c r="X80" s="23"/>
      <c r="Y80" s="26" t="s">
        <v>210</v>
      </c>
    </row>
    <row r="81" spans="1:25" x14ac:dyDescent="0.5">
      <c r="A81" s="23">
        <v>58</v>
      </c>
      <c r="B81" s="23" t="s">
        <v>123</v>
      </c>
      <c r="C81" s="23">
        <v>27259</v>
      </c>
      <c r="D81" s="23">
        <v>13</v>
      </c>
      <c r="E81" s="23">
        <v>943</v>
      </c>
      <c r="F81" s="23" t="s">
        <v>134</v>
      </c>
      <c r="G81" s="23">
        <v>51</v>
      </c>
      <c r="H81" s="23">
        <v>2</v>
      </c>
      <c r="I81" s="23">
        <v>14</v>
      </c>
      <c r="J81" s="23"/>
      <c r="K81" s="23"/>
      <c r="L81" s="23"/>
      <c r="M81" s="23"/>
      <c r="N81" s="23"/>
      <c r="O81" s="23">
        <v>42</v>
      </c>
      <c r="P81" s="26" t="s">
        <v>211</v>
      </c>
      <c r="Q81" s="17" t="s">
        <v>44</v>
      </c>
      <c r="R81" s="17" t="s">
        <v>45</v>
      </c>
      <c r="S81" s="23"/>
      <c r="T81" s="23"/>
      <c r="U81" s="23"/>
      <c r="V81" s="23"/>
      <c r="W81" s="23"/>
      <c r="X81" s="23"/>
      <c r="Y81" s="26" t="s">
        <v>212</v>
      </c>
    </row>
    <row r="82" spans="1:25" x14ac:dyDescent="0.5">
      <c r="A82" s="23">
        <v>59</v>
      </c>
      <c r="B82" s="23" t="s">
        <v>123</v>
      </c>
      <c r="C82" s="23">
        <v>39368</v>
      </c>
      <c r="D82" s="23">
        <v>163</v>
      </c>
      <c r="E82" s="23">
        <v>3127</v>
      </c>
      <c r="F82" s="23" t="s">
        <v>134</v>
      </c>
      <c r="G82" s="23">
        <v>0</v>
      </c>
      <c r="H82" s="23">
        <v>2</v>
      </c>
      <c r="I82" s="23">
        <v>44</v>
      </c>
      <c r="J82" s="23"/>
      <c r="K82" s="23"/>
      <c r="L82" s="23"/>
      <c r="M82" s="23"/>
      <c r="N82" s="23"/>
      <c r="O82" s="23">
        <v>43</v>
      </c>
      <c r="P82" s="26" t="s">
        <v>66</v>
      </c>
      <c r="Q82" s="17" t="s">
        <v>44</v>
      </c>
      <c r="R82" s="17" t="s">
        <v>45</v>
      </c>
      <c r="S82" s="23"/>
      <c r="T82" s="23"/>
      <c r="U82" s="23"/>
      <c r="V82" s="23"/>
      <c r="W82" s="23"/>
      <c r="X82" s="23"/>
      <c r="Y82" s="26" t="s">
        <v>213</v>
      </c>
    </row>
    <row r="83" spans="1:25" x14ac:dyDescent="0.5">
      <c r="A83" s="23"/>
      <c r="B83" s="23" t="s">
        <v>123</v>
      </c>
      <c r="C83" s="23">
        <v>27266</v>
      </c>
      <c r="D83" s="23">
        <v>99</v>
      </c>
      <c r="E83" s="23">
        <v>950</v>
      </c>
      <c r="F83" s="23" t="s">
        <v>134</v>
      </c>
      <c r="G83" s="23">
        <v>5</v>
      </c>
      <c r="H83" s="23">
        <v>3</v>
      </c>
      <c r="I83" s="23">
        <v>13</v>
      </c>
      <c r="J83" s="23"/>
      <c r="K83" s="23"/>
      <c r="L83" s="23"/>
      <c r="M83" s="23"/>
      <c r="N83" s="23"/>
      <c r="O83" s="23"/>
      <c r="P83" s="26"/>
      <c r="Q83" s="23"/>
      <c r="R83" s="23"/>
      <c r="S83" s="23"/>
      <c r="T83" s="23"/>
      <c r="U83" s="23"/>
      <c r="V83" s="23"/>
      <c r="W83" s="23"/>
      <c r="X83" s="23"/>
      <c r="Y83" s="26"/>
    </row>
    <row r="84" spans="1:25" x14ac:dyDescent="0.5">
      <c r="A84" s="23"/>
      <c r="B84" s="23" t="s">
        <v>123</v>
      </c>
      <c r="C84" s="23">
        <v>27265</v>
      </c>
      <c r="D84" s="23">
        <v>98</v>
      </c>
      <c r="E84" s="23">
        <v>949</v>
      </c>
      <c r="F84" s="23" t="s">
        <v>134</v>
      </c>
      <c r="G84" s="23">
        <v>6</v>
      </c>
      <c r="H84" s="23">
        <v>1</v>
      </c>
      <c r="I84" s="23">
        <v>87</v>
      </c>
      <c r="J84" s="23"/>
      <c r="K84" s="23"/>
      <c r="L84" s="23"/>
      <c r="M84" s="23"/>
      <c r="N84" s="23"/>
      <c r="O84" s="23"/>
      <c r="P84" s="26"/>
      <c r="Q84" s="23"/>
      <c r="R84" s="23"/>
      <c r="S84" s="23"/>
      <c r="T84" s="23"/>
      <c r="U84" s="23"/>
      <c r="V84" s="23"/>
      <c r="W84" s="23"/>
      <c r="X84" s="23"/>
      <c r="Y84" s="26"/>
    </row>
    <row r="85" spans="1:25" x14ac:dyDescent="0.5">
      <c r="A85" s="23">
        <v>60</v>
      </c>
      <c r="B85" s="23" t="s">
        <v>123</v>
      </c>
      <c r="C85" s="23">
        <v>36085</v>
      </c>
      <c r="D85" s="23">
        <v>56</v>
      </c>
      <c r="E85" s="23">
        <v>2524</v>
      </c>
      <c r="F85" s="23" t="s">
        <v>134</v>
      </c>
      <c r="G85" s="23">
        <v>20</v>
      </c>
      <c r="H85" s="23">
        <v>0</v>
      </c>
      <c r="I85" s="23">
        <v>0</v>
      </c>
      <c r="J85" s="23"/>
      <c r="K85" s="23"/>
      <c r="L85" s="23"/>
      <c r="M85" s="23"/>
      <c r="N85" s="23"/>
      <c r="O85" s="23"/>
      <c r="P85" s="26"/>
      <c r="Q85" s="23"/>
      <c r="R85" s="23"/>
      <c r="S85" s="23"/>
      <c r="T85" s="23"/>
      <c r="U85" s="23"/>
      <c r="V85" s="23"/>
      <c r="W85" s="23"/>
      <c r="X85" s="23"/>
      <c r="Y85" s="26" t="s">
        <v>214</v>
      </c>
    </row>
    <row r="86" spans="1:25" x14ac:dyDescent="0.5">
      <c r="A86" s="23">
        <v>61</v>
      </c>
      <c r="B86" s="23" t="s">
        <v>123</v>
      </c>
      <c r="C86" s="23">
        <v>22375</v>
      </c>
      <c r="D86" s="23">
        <v>41</v>
      </c>
      <c r="E86" s="23">
        <v>1991</v>
      </c>
      <c r="F86" s="23" t="s">
        <v>134</v>
      </c>
      <c r="G86" s="23">
        <v>29</v>
      </c>
      <c r="H86" s="23">
        <v>1</v>
      </c>
      <c r="I86" s="23">
        <v>80</v>
      </c>
      <c r="J86" s="23"/>
      <c r="K86" s="23"/>
      <c r="L86" s="23"/>
      <c r="M86" s="23"/>
      <c r="N86" s="23"/>
      <c r="O86" s="23"/>
      <c r="P86" s="26"/>
      <c r="Q86" s="23"/>
      <c r="R86" s="23"/>
      <c r="S86" s="23"/>
      <c r="T86" s="23"/>
      <c r="U86" s="23"/>
      <c r="V86" s="23"/>
      <c r="W86" s="23"/>
      <c r="X86" s="23"/>
      <c r="Y86" s="26" t="s">
        <v>215</v>
      </c>
    </row>
    <row r="87" spans="1:25" x14ac:dyDescent="0.5">
      <c r="A87" s="23">
        <v>62</v>
      </c>
      <c r="B87" s="23" t="s">
        <v>123</v>
      </c>
      <c r="C87" s="23">
        <v>23736</v>
      </c>
      <c r="D87" s="23">
        <v>57</v>
      </c>
      <c r="E87" s="23">
        <v>2027</v>
      </c>
      <c r="F87" s="23" t="s">
        <v>134</v>
      </c>
      <c r="G87" s="23">
        <v>0</v>
      </c>
      <c r="H87" s="23">
        <v>2</v>
      </c>
      <c r="I87" s="23">
        <v>66</v>
      </c>
      <c r="J87" s="23"/>
      <c r="K87" s="23"/>
      <c r="L87" s="23"/>
      <c r="M87" s="23"/>
      <c r="N87" s="23"/>
      <c r="O87" s="23">
        <v>44</v>
      </c>
      <c r="P87" s="26" t="s">
        <v>106</v>
      </c>
      <c r="Q87" s="17" t="s">
        <v>44</v>
      </c>
      <c r="R87" s="17" t="s">
        <v>45</v>
      </c>
      <c r="S87" s="23"/>
      <c r="T87" s="23"/>
      <c r="U87" s="23"/>
      <c r="V87" s="23"/>
      <c r="W87" s="23"/>
      <c r="X87" s="23"/>
      <c r="Y87" s="26" t="s">
        <v>216</v>
      </c>
    </row>
    <row r="88" spans="1:25" x14ac:dyDescent="0.5">
      <c r="A88" s="23"/>
      <c r="B88" s="23" t="s">
        <v>123</v>
      </c>
      <c r="C88" s="23">
        <v>23725</v>
      </c>
      <c r="D88" s="23">
        <v>75</v>
      </c>
      <c r="E88" s="23">
        <v>2016</v>
      </c>
      <c r="F88" s="23" t="s">
        <v>134</v>
      </c>
      <c r="G88" s="23">
        <v>2</v>
      </c>
      <c r="H88" s="23">
        <v>1</v>
      </c>
      <c r="I88" s="23">
        <v>18</v>
      </c>
      <c r="J88" s="23"/>
      <c r="K88" s="23"/>
      <c r="L88" s="23"/>
      <c r="M88" s="23"/>
      <c r="N88" s="23"/>
      <c r="O88" s="23"/>
      <c r="P88" s="26"/>
      <c r="Q88" s="23"/>
      <c r="R88" s="23"/>
      <c r="S88" s="23"/>
      <c r="T88" s="23"/>
      <c r="U88" s="23"/>
      <c r="V88" s="23"/>
      <c r="W88" s="23"/>
      <c r="X88" s="23"/>
      <c r="Y88" s="26"/>
    </row>
    <row r="89" spans="1:25" x14ac:dyDescent="0.5">
      <c r="A89" s="23"/>
      <c r="B89" s="23" t="s">
        <v>123</v>
      </c>
      <c r="C89" s="23">
        <v>23724</v>
      </c>
      <c r="D89" s="23">
        <v>74</v>
      </c>
      <c r="E89" s="23">
        <v>2015</v>
      </c>
      <c r="F89" s="23" t="s">
        <v>134</v>
      </c>
      <c r="G89" s="23">
        <v>8</v>
      </c>
      <c r="H89" s="23">
        <v>0</v>
      </c>
      <c r="I89" s="23">
        <v>10</v>
      </c>
      <c r="J89" s="23"/>
      <c r="K89" s="23"/>
      <c r="L89" s="23"/>
      <c r="M89" s="23"/>
      <c r="N89" s="23"/>
      <c r="O89" s="23"/>
      <c r="P89" s="26"/>
      <c r="Q89" s="23"/>
      <c r="R89" s="23"/>
      <c r="S89" s="23"/>
      <c r="T89" s="23"/>
      <c r="U89" s="23"/>
      <c r="V89" s="23"/>
      <c r="W89" s="23"/>
      <c r="X89" s="23"/>
      <c r="Y89" s="26"/>
    </row>
    <row r="90" spans="1:25" x14ac:dyDescent="0.5">
      <c r="A90" s="23">
        <v>63</v>
      </c>
      <c r="B90" s="23" t="s">
        <v>123</v>
      </c>
      <c r="C90" s="23">
        <v>27254</v>
      </c>
      <c r="D90" s="23">
        <v>7</v>
      </c>
      <c r="E90" s="23">
        <v>938</v>
      </c>
      <c r="F90" s="23" t="s">
        <v>134</v>
      </c>
      <c r="G90" s="23">
        <v>21</v>
      </c>
      <c r="H90" s="23">
        <v>2</v>
      </c>
      <c r="I90" s="23">
        <v>45</v>
      </c>
      <c r="J90" s="23"/>
      <c r="K90" s="23"/>
      <c r="L90" s="23"/>
      <c r="M90" s="23"/>
      <c r="N90" s="23"/>
      <c r="O90" s="23"/>
      <c r="P90" s="26"/>
      <c r="Q90" s="23"/>
      <c r="R90" s="23"/>
      <c r="S90" s="23"/>
      <c r="T90" s="23"/>
      <c r="U90" s="23"/>
      <c r="V90" s="23"/>
      <c r="W90" s="23"/>
      <c r="X90" s="23"/>
      <c r="Y90" s="26" t="s">
        <v>217</v>
      </c>
    </row>
    <row r="91" spans="1:25" x14ac:dyDescent="0.5">
      <c r="A91" s="23">
        <v>64</v>
      </c>
      <c r="B91" s="23" t="s">
        <v>123</v>
      </c>
      <c r="C91" s="23">
        <v>23736</v>
      </c>
      <c r="D91" s="23">
        <v>57</v>
      </c>
      <c r="E91" s="23">
        <v>2027</v>
      </c>
      <c r="F91" s="23" t="s">
        <v>134</v>
      </c>
      <c r="G91" s="23">
        <v>0</v>
      </c>
      <c r="H91" s="23">
        <v>2</v>
      </c>
      <c r="I91" s="23">
        <v>66</v>
      </c>
      <c r="J91" s="23"/>
      <c r="K91" s="23"/>
      <c r="L91" s="23"/>
      <c r="M91" s="23"/>
      <c r="N91" s="23"/>
      <c r="O91" s="23">
        <v>45</v>
      </c>
      <c r="P91" s="26" t="s">
        <v>106</v>
      </c>
      <c r="Q91" s="17" t="s">
        <v>44</v>
      </c>
      <c r="R91" s="17" t="s">
        <v>45</v>
      </c>
      <c r="S91" s="23"/>
      <c r="T91" s="23"/>
      <c r="U91" s="23"/>
      <c r="V91" s="23"/>
      <c r="W91" s="23"/>
      <c r="X91" s="23"/>
      <c r="Y91" s="26" t="s">
        <v>216</v>
      </c>
    </row>
    <row r="92" spans="1:25" x14ac:dyDescent="0.5">
      <c r="A92" s="23"/>
      <c r="B92" s="23" t="s">
        <v>123</v>
      </c>
      <c r="C92" s="23">
        <v>23725</v>
      </c>
      <c r="D92" s="23">
        <v>75</v>
      </c>
      <c r="E92" s="23">
        <v>2016</v>
      </c>
      <c r="F92" s="23" t="s">
        <v>134</v>
      </c>
      <c r="G92" s="23">
        <v>2</v>
      </c>
      <c r="H92" s="23">
        <v>1</v>
      </c>
      <c r="I92" s="23">
        <v>18</v>
      </c>
      <c r="J92" s="23"/>
      <c r="K92" s="23"/>
      <c r="L92" s="23"/>
      <c r="M92" s="23"/>
      <c r="N92" s="23"/>
      <c r="O92" s="23"/>
      <c r="P92" s="26"/>
      <c r="Q92" s="23"/>
      <c r="R92" s="23"/>
      <c r="S92" s="23"/>
      <c r="T92" s="23"/>
      <c r="U92" s="23"/>
      <c r="V92" s="23"/>
      <c r="W92" s="23"/>
      <c r="X92" s="23"/>
      <c r="Y92" s="26"/>
    </row>
    <row r="93" spans="1:25" x14ac:dyDescent="0.5">
      <c r="A93" s="23"/>
      <c r="B93" s="23" t="s">
        <v>123</v>
      </c>
      <c r="C93" s="23">
        <v>23724</v>
      </c>
      <c r="D93" s="23">
        <v>74</v>
      </c>
      <c r="E93" s="23">
        <v>2015</v>
      </c>
      <c r="F93" s="23" t="s">
        <v>134</v>
      </c>
      <c r="G93" s="23">
        <v>8</v>
      </c>
      <c r="H93" s="23">
        <v>0</v>
      </c>
      <c r="I93" s="23">
        <v>10</v>
      </c>
      <c r="J93" s="23"/>
      <c r="K93" s="23"/>
      <c r="L93" s="23"/>
      <c r="M93" s="23"/>
      <c r="N93" s="23"/>
      <c r="O93" s="23"/>
      <c r="P93" s="26"/>
      <c r="Q93" s="23"/>
      <c r="R93" s="23"/>
      <c r="S93" s="23"/>
      <c r="T93" s="23"/>
      <c r="U93" s="23"/>
      <c r="V93" s="23"/>
      <c r="W93" s="23"/>
      <c r="X93" s="23"/>
      <c r="Y93" s="26"/>
    </row>
    <row r="94" spans="1:25" x14ac:dyDescent="0.5">
      <c r="A94" s="23">
        <v>65</v>
      </c>
      <c r="B94" s="23" t="s">
        <v>123</v>
      </c>
      <c r="C94" s="23">
        <v>22375</v>
      </c>
      <c r="D94" s="23">
        <v>41</v>
      </c>
      <c r="E94" s="23">
        <v>1991</v>
      </c>
      <c r="F94" s="23" t="s">
        <v>134</v>
      </c>
      <c r="G94" s="23">
        <v>29</v>
      </c>
      <c r="H94" s="23">
        <v>1</v>
      </c>
      <c r="I94" s="23">
        <v>80</v>
      </c>
      <c r="J94" s="23"/>
      <c r="K94" s="23"/>
      <c r="L94" s="23"/>
      <c r="M94" s="23"/>
      <c r="N94" s="23"/>
      <c r="O94" s="23"/>
      <c r="P94" s="26"/>
      <c r="Q94" s="23"/>
      <c r="R94" s="23"/>
      <c r="S94" s="23"/>
      <c r="T94" s="23"/>
      <c r="U94" s="23"/>
      <c r="V94" s="23"/>
      <c r="W94" s="23"/>
      <c r="X94" s="23"/>
      <c r="Y94" s="26" t="s">
        <v>215</v>
      </c>
    </row>
    <row r="95" spans="1:25" x14ac:dyDescent="0.5">
      <c r="A95" s="23"/>
      <c r="B95" s="23" t="s">
        <v>123</v>
      </c>
      <c r="C95" s="23">
        <v>36085</v>
      </c>
      <c r="D95" s="23">
        <v>56</v>
      </c>
      <c r="E95" s="23">
        <v>2524</v>
      </c>
      <c r="F95" s="23" t="s">
        <v>134</v>
      </c>
      <c r="G95" s="23">
        <v>20</v>
      </c>
      <c r="H95" s="23">
        <v>0</v>
      </c>
      <c r="I95" s="23">
        <v>0</v>
      </c>
      <c r="J95" s="23"/>
      <c r="K95" s="23"/>
      <c r="L95" s="23"/>
      <c r="M95" s="23"/>
      <c r="N95" s="23"/>
      <c r="O95" s="23"/>
      <c r="P95" s="26"/>
      <c r="Q95" s="23"/>
      <c r="R95" s="23"/>
      <c r="S95" s="23"/>
      <c r="T95" s="23"/>
      <c r="U95" s="23"/>
      <c r="V95" s="23"/>
      <c r="W95" s="23"/>
      <c r="X95" s="23"/>
      <c r="Y95" s="26" t="s">
        <v>214</v>
      </c>
    </row>
    <row r="96" spans="1:25" x14ac:dyDescent="0.5">
      <c r="A96" s="23">
        <v>66</v>
      </c>
      <c r="B96" s="23" t="s">
        <v>123</v>
      </c>
      <c r="C96" s="23">
        <v>39368</v>
      </c>
      <c r="D96" s="23">
        <v>163</v>
      </c>
      <c r="E96" s="23">
        <v>3127</v>
      </c>
      <c r="F96" s="23" t="s">
        <v>134</v>
      </c>
      <c r="G96" s="23">
        <v>0</v>
      </c>
      <c r="H96" s="23">
        <v>2</v>
      </c>
      <c r="I96" s="23">
        <v>44</v>
      </c>
      <c r="J96" s="23"/>
      <c r="K96" s="23"/>
      <c r="L96" s="23"/>
      <c r="M96" s="23"/>
      <c r="N96" s="23"/>
      <c r="O96" s="23"/>
      <c r="P96" s="26"/>
      <c r="Q96" s="23"/>
      <c r="R96" s="23"/>
      <c r="S96" s="23"/>
      <c r="T96" s="23"/>
      <c r="U96" s="23"/>
      <c r="V96" s="23"/>
      <c r="W96" s="23"/>
      <c r="X96" s="23"/>
      <c r="Y96" s="26"/>
    </row>
    <row r="97" spans="1:26" x14ac:dyDescent="0.5">
      <c r="A97" s="23"/>
      <c r="B97" s="23" t="s">
        <v>123</v>
      </c>
      <c r="C97" s="23">
        <v>27266</v>
      </c>
      <c r="D97" s="23">
        <v>99</v>
      </c>
      <c r="E97" s="23">
        <v>950</v>
      </c>
      <c r="F97" s="23" t="s">
        <v>134</v>
      </c>
      <c r="G97" s="23">
        <v>5</v>
      </c>
      <c r="H97" s="23">
        <v>3</v>
      </c>
      <c r="I97" s="23">
        <v>13</v>
      </c>
      <c r="J97" s="23"/>
      <c r="K97" s="23"/>
      <c r="L97" s="23"/>
      <c r="M97" s="23"/>
      <c r="N97" s="23"/>
      <c r="O97" s="23"/>
      <c r="P97" s="26"/>
      <c r="Q97" s="23"/>
      <c r="R97" s="23"/>
      <c r="S97" s="23"/>
      <c r="T97" s="23"/>
      <c r="U97" s="23"/>
      <c r="V97" s="23"/>
      <c r="W97" s="23"/>
      <c r="X97" s="23"/>
      <c r="Y97" s="26"/>
    </row>
    <row r="98" spans="1:26" x14ac:dyDescent="0.5">
      <c r="A98" s="23"/>
      <c r="B98" s="23" t="s">
        <v>123</v>
      </c>
      <c r="C98" s="23">
        <v>27265</v>
      </c>
      <c r="D98" s="23">
        <v>98</v>
      </c>
      <c r="E98" s="23">
        <v>949</v>
      </c>
      <c r="F98" s="23" t="s">
        <v>134</v>
      </c>
      <c r="G98" s="23">
        <v>6</v>
      </c>
      <c r="H98" s="23">
        <v>1</v>
      </c>
      <c r="I98" s="23">
        <v>87</v>
      </c>
      <c r="J98" s="23"/>
      <c r="K98" s="23"/>
      <c r="L98" s="23"/>
      <c r="M98" s="23"/>
      <c r="N98" s="23"/>
      <c r="O98" s="23">
        <v>46</v>
      </c>
      <c r="P98" s="26" t="s">
        <v>66</v>
      </c>
      <c r="Q98" s="17" t="s">
        <v>44</v>
      </c>
      <c r="R98" s="17" t="s">
        <v>45</v>
      </c>
      <c r="S98" s="23"/>
      <c r="T98" s="23"/>
      <c r="U98" s="23"/>
      <c r="V98" s="23"/>
      <c r="W98" s="23"/>
      <c r="X98" s="23"/>
      <c r="Y98" s="26" t="s">
        <v>213</v>
      </c>
    </row>
    <row r="99" spans="1:26" x14ac:dyDescent="0.5">
      <c r="A99" s="23">
        <v>67</v>
      </c>
      <c r="B99" s="23" t="s">
        <v>123</v>
      </c>
      <c r="C99" s="23">
        <v>39567</v>
      </c>
      <c r="D99" s="23">
        <v>226</v>
      </c>
      <c r="E99" s="23">
        <v>3212</v>
      </c>
      <c r="F99" s="23" t="s">
        <v>134</v>
      </c>
      <c r="G99" s="23">
        <v>6</v>
      </c>
      <c r="H99" s="23">
        <v>0</v>
      </c>
      <c r="I99" s="23">
        <v>6</v>
      </c>
      <c r="J99" s="23"/>
      <c r="K99" s="23"/>
      <c r="L99" s="23"/>
      <c r="M99" s="23"/>
      <c r="N99" s="23"/>
      <c r="O99" s="23">
        <v>47</v>
      </c>
      <c r="P99" s="26" t="s">
        <v>218</v>
      </c>
      <c r="Q99" s="17" t="s">
        <v>44</v>
      </c>
      <c r="R99" s="17" t="s">
        <v>45</v>
      </c>
      <c r="S99" s="23"/>
      <c r="T99" s="23"/>
      <c r="U99" s="23"/>
      <c r="V99" s="23"/>
      <c r="W99" s="23"/>
      <c r="X99" s="23"/>
      <c r="Y99" s="26" t="s">
        <v>219</v>
      </c>
    </row>
    <row r="100" spans="1:26" x14ac:dyDescent="0.5">
      <c r="A100" s="23">
        <v>68</v>
      </c>
      <c r="B100" s="23" t="s">
        <v>123</v>
      </c>
      <c r="C100" s="23">
        <v>39568</v>
      </c>
      <c r="D100" s="23">
        <v>67</v>
      </c>
      <c r="E100" s="23">
        <v>3213</v>
      </c>
      <c r="F100" s="23" t="s">
        <v>134</v>
      </c>
      <c r="G100" s="23">
        <v>7</v>
      </c>
      <c r="H100" s="23">
        <v>0</v>
      </c>
      <c r="I100" s="23">
        <v>95</v>
      </c>
      <c r="J100" s="23"/>
      <c r="K100" s="23"/>
      <c r="L100" s="23"/>
      <c r="M100" s="23"/>
      <c r="N100" s="23"/>
      <c r="O100" s="23"/>
      <c r="P100" s="26"/>
      <c r="Q100" s="17"/>
      <c r="R100" s="17"/>
      <c r="S100" s="23"/>
      <c r="T100" s="23"/>
      <c r="U100" s="23"/>
      <c r="V100" s="23"/>
      <c r="W100" s="23"/>
      <c r="X100" s="23"/>
      <c r="Y100" s="26" t="s">
        <v>220</v>
      </c>
    </row>
    <row r="101" spans="1:26" x14ac:dyDescent="0.5">
      <c r="A101" s="23">
        <v>69</v>
      </c>
      <c r="B101" s="23" t="s">
        <v>123</v>
      </c>
      <c r="C101" s="23">
        <v>39569</v>
      </c>
      <c r="D101" s="23">
        <v>68</v>
      </c>
      <c r="E101" s="23">
        <v>3214</v>
      </c>
      <c r="F101" s="23" t="s">
        <v>134</v>
      </c>
      <c r="G101" s="23">
        <v>5</v>
      </c>
      <c r="H101" s="23">
        <v>1</v>
      </c>
      <c r="I101" s="23">
        <v>51</v>
      </c>
      <c r="J101" s="23"/>
      <c r="K101" s="23"/>
      <c r="L101" s="23"/>
      <c r="M101" s="23"/>
      <c r="N101" s="23"/>
      <c r="O101" s="23">
        <v>48</v>
      </c>
      <c r="P101" s="26" t="s">
        <v>221</v>
      </c>
      <c r="Q101" s="17" t="s">
        <v>44</v>
      </c>
      <c r="R101" s="17" t="s">
        <v>45</v>
      </c>
      <c r="S101" s="23"/>
      <c r="T101" s="23"/>
      <c r="U101" s="23"/>
      <c r="V101" s="23"/>
      <c r="W101" s="23"/>
      <c r="X101" s="23"/>
      <c r="Y101" s="26" t="s">
        <v>222</v>
      </c>
    </row>
    <row r="102" spans="1:26" x14ac:dyDescent="0.5">
      <c r="A102" s="23">
        <v>70</v>
      </c>
      <c r="B102" s="23" t="s">
        <v>123</v>
      </c>
      <c r="C102" s="23">
        <v>27270</v>
      </c>
      <c r="D102" s="23">
        <v>103</v>
      </c>
      <c r="E102" s="23">
        <v>954</v>
      </c>
      <c r="F102" s="23" t="s">
        <v>134</v>
      </c>
      <c r="G102" s="23">
        <v>0</v>
      </c>
      <c r="H102" s="23">
        <v>1</v>
      </c>
      <c r="I102" s="23">
        <v>70</v>
      </c>
      <c r="J102" s="23"/>
      <c r="K102" s="23"/>
      <c r="L102" s="23"/>
      <c r="M102" s="23"/>
      <c r="N102" s="23"/>
      <c r="O102" s="23">
        <v>49</v>
      </c>
      <c r="P102" s="26" t="s">
        <v>87</v>
      </c>
      <c r="Q102" s="17" t="s">
        <v>44</v>
      </c>
      <c r="R102" s="17" t="s">
        <v>45</v>
      </c>
      <c r="S102" s="23"/>
      <c r="T102" s="23"/>
      <c r="U102" s="23"/>
      <c r="V102" s="23"/>
      <c r="W102" s="23"/>
      <c r="X102" s="23"/>
      <c r="Y102" s="26" t="s">
        <v>223</v>
      </c>
    </row>
    <row r="103" spans="1:26" x14ac:dyDescent="0.5">
      <c r="A103" s="23">
        <v>71</v>
      </c>
      <c r="B103" s="23" t="s">
        <v>123</v>
      </c>
      <c r="C103" s="23">
        <v>44110</v>
      </c>
      <c r="D103" s="23">
        <v>99</v>
      </c>
      <c r="E103" s="23">
        <v>4164</v>
      </c>
      <c r="F103" s="23" t="s">
        <v>134</v>
      </c>
      <c r="G103" s="23">
        <v>7</v>
      </c>
      <c r="H103" s="23">
        <v>2</v>
      </c>
      <c r="I103" s="23">
        <v>97</v>
      </c>
      <c r="J103" s="23"/>
      <c r="K103" s="23"/>
      <c r="L103" s="23"/>
      <c r="M103" s="23"/>
      <c r="N103" s="23"/>
      <c r="O103" s="23">
        <v>50</v>
      </c>
      <c r="P103" s="26" t="s">
        <v>66</v>
      </c>
      <c r="Q103" s="17" t="s">
        <v>44</v>
      </c>
      <c r="R103" s="17" t="s">
        <v>45</v>
      </c>
      <c r="S103" s="23"/>
      <c r="T103" s="23"/>
      <c r="U103" s="23"/>
      <c r="V103" s="23"/>
      <c r="W103" s="23"/>
      <c r="X103" s="23"/>
      <c r="Y103" s="26" t="s">
        <v>224</v>
      </c>
    </row>
    <row r="104" spans="1:26" x14ac:dyDescent="0.5">
      <c r="A104" s="23">
        <v>72</v>
      </c>
      <c r="B104" s="23" t="s">
        <v>128</v>
      </c>
      <c r="C104" s="23">
        <v>1014</v>
      </c>
      <c r="D104" s="23">
        <v>24</v>
      </c>
      <c r="E104" s="23"/>
      <c r="F104" s="23" t="s">
        <v>134</v>
      </c>
      <c r="G104" s="23">
        <v>38</v>
      </c>
      <c r="H104" s="23">
        <v>0</v>
      </c>
      <c r="I104" s="23">
        <v>0</v>
      </c>
      <c r="J104" s="23"/>
      <c r="K104" s="23"/>
      <c r="L104" s="23"/>
      <c r="M104" s="23"/>
      <c r="N104" s="23"/>
      <c r="O104" s="23"/>
      <c r="P104" s="26"/>
      <c r="Q104" s="23"/>
      <c r="R104" s="23"/>
      <c r="S104" s="23"/>
      <c r="T104" s="23"/>
      <c r="U104" s="23"/>
      <c r="V104" s="23"/>
      <c r="W104" s="23"/>
      <c r="X104" s="23"/>
      <c r="Y104" s="26" t="s">
        <v>225</v>
      </c>
    </row>
    <row r="105" spans="1:26" x14ac:dyDescent="0.5">
      <c r="A105" s="23">
        <v>73</v>
      </c>
      <c r="B105" s="23" t="s">
        <v>123</v>
      </c>
      <c r="C105" s="23">
        <v>39706</v>
      </c>
      <c r="D105" s="23">
        <v>43</v>
      </c>
      <c r="E105" s="23">
        <v>3310</v>
      </c>
      <c r="F105" s="23" t="s">
        <v>134</v>
      </c>
      <c r="G105" s="23">
        <v>17</v>
      </c>
      <c r="H105" s="23">
        <v>3</v>
      </c>
      <c r="I105" s="23">
        <v>80</v>
      </c>
      <c r="J105" s="23"/>
      <c r="K105" s="23"/>
      <c r="L105" s="23"/>
      <c r="M105" s="23"/>
      <c r="N105" s="23"/>
      <c r="O105" s="23">
        <v>51</v>
      </c>
      <c r="P105" s="26" t="s">
        <v>226</v>
      </c>
      <c r="Q105" s="17" t="s">
        <v>44</v>
      </c>
      <c r="R105" s="17" t="s">
        <v>45</v>
      </c>
      <c r="S105" s="23"/>
      <c r="T105" s="23"/>
      <c r="U105" s="23"/>
      <c r="V105" s="23"/>
      <c r="W105" s="23"/>
      <c r="X105" s="23"/>
      <c r="Y105" s="26" t="s">
        <v>227</v>
      </c>
    </row>
    <row r="106" spans="1:26" x14ac:dyDescent="0.5">
      <c r="A106" s="23"/>
      <c r="B106" s="23" t="s">
        <v>123</v>
      </c>
      <c r="C106" s="23">
        <v>39526</v>
      </c>
      <c r="D106" s="23">
        <v>200</v>
      </c>
      <c r="E106" s="23">
        <v>3171</v>
      </c>
      <c r="F106" s="23" t="s">
        <v>134</v>
      </c>
      <c r="G106" s="23">
        <v>0</v>
      </c>
      <c r="H106" s="23">
        <v>1</v>
      </c>
      <c r="I106" s="23">
        <v>44</v>
      </c>
      <c r="J106" s="23"/>
      <c r="K106" s="23"/>
      <c r="L106" s="23"/>
      <c r="M106" s="23"/>
      <c r="N106" s="23"/>
      <c r="O106" s="23"/>
      <c r="P106" s="26"/>
      <c r="Q106" s="23"/>
      <c r="R106" s="23"/>
      <c r="S106" s="23"/>
      <c r="T106" s="23"/>
      <c r="U106" s="23"/>
      <c r="V106" s="23"/>
      <c r="W106" s="23"/>
      <c r="X106" s="23"/>
      <c r="Y106" s="26"/>
    </row>
    <row r="107" spans="1:26" x14ac:dyDescent="0.5">
      <c r="A107" s="23">
        <v>74</v>
      </c>
      <c r="B107" s="23" t="s">
        <v>123</v>
      </c>
      <c r="C107" s="23">
        <v>27262</v>
      </c>
      <c r="D107" s="23">
        <v>11</v>
      </c>
      <c r="E107" s="23">
        <v>946</v>
      </c>
      <c r="F107" s="23" t="s">
        <v>134</v>
      </c>
      <c r="G107" s="23">
        <v>11</v>
      </c>
      <c r="H107" s="23">
        <v>0</v>
      </c>
      <c r="I107" s="23">
        <v>10</v>
      </c>
      <c r="J107" s="23"/>
      <c r="K107" s="23"/>
      <c r="L107" s="23"/>
      <c r="M107" s="23"/>
      <c r="N107" s="23"/>
      <c r="O107" s="23"/>
      <c r="P107" s="26"/>
      <c r="Q107" s="23"/>
      <c r="R107" s="23"/>
      <c r="S107" s="23"/>
      <c r="T107" s="23"/>
      <c r="U107" s="23"/>
      <c r="V107" s="23"/>
      <c r="W107" s="23"/>
      <c r="X107" s="23"/>
      <c r="Y107" s="26" t="s">
        <v>228</v>
      </c>
    </row>
    <row r="108" spans="1:26" x14ac:dyDescent="0.5">
      <c r="A108" s="23">
        <v>75</v>
      </c>
      <c r="B108" s="23" t="s">
        <v>123</v>
      </c>
      <c r="C108" s="23">
        <v>39555</v>
      </c>
      <c r="D108" s="23">
        <v>214</v>
      </c>
      <c r="E108" s="23">
        <v>3200</v>
      </c>
      <c r="F108" s="23" t="s">
        <v>134</v>
      </c>
      <c r="G108" s="23">
        <v>7</v>
      </c>
      <c r="H108" s="23">
        <v>0</v>
      </c>
      <c r="I108" s="23">
        <v>84</v>
      </c>
      <c r="J108" s="23"/>
      <c r="K108" s="23"/>
      <c r="L108" s="23"/>
      <c r="M108" s="23"/>
      <c r="N108" s="23"/>
      <c r="O108" s="23">
        <v>52</v>
      </c>
      <c r="P108" s="26" t="s">
        <v>231</v>
      </c>
      <c r="Q108" s="17" t="s">
        <v>44</v>
      </c>
      <c r="R108" s="17" t="s">
        <v>45</v>
      </c>
      <c r="S108" s="23"/>
      <c r="T108" s="23"/>
      <c r="U108" s="23"/>
      <c r="V108" s="23"/>
      <c r="W108" s="23"/>
      <c r="X108" s="23"/>
      <c r="Y108" s="26" t="s">
        <v>230</v>
      </c>
      <c r="Z108" s="9" t="s">
        <v>229</v>
      </c>
    </row>
    <row r="109" spans="1:26" x14ac:dyDescent="0.5">
      <c r="A109" s="23">
        <v>76</v>
      </c>
      <c r="B109" s="23" t="s">
        <v>123</v>
      </c>
      <c r="C109" s="23">
        <v>23729</v>
      </c>
      <c r="D109" s="23">
        <v>79</v>
      </c>
      <c r="E109" s="23">
        <v>2020</v>
      </c>
      <c r="F109" s="23" t="s">
        <v>232</v>
      </c>
      <c r="G109" s="23">
        <v>5</v>
      </c>
      <c r="H109" s="23">
        <v>1</v>
      </c>
      <c r="I109" s="23">
        <v>8</v>
      </c>
      <c r="J109" s="23"/>
      <c r="K109" s="23"/>
      <c r="L109" s="23"/>
      <c r="M109" s="23"/>
      <c r="N109" s="23"/>
      <c r="O109" s="23">
        <v>53</v>
      </c>
      <c r="P109" s="26" t="s">
        <v>61</v>
      </c>
      <c r="Q109" s="17" t="s">
        <v>44</v>
      </c>
      <c r="R109" s="17" t="s">
        <v>45</v>
      </c>
      <c r="S109" s="23"/>
      <c r="T109" s="23"/>
      <c r="U109" s="23"/>
      <c r="V109" s="23"/>
      <c r="W109" s="23"/>
      <c r="X109" s="23"/>
      <c r="Y109" s="26" t="s">
        <v>233</v>
      </c>
    </row>
    <row r="110" spans="1:26" x14ac:dyDescent="0.5">
      <c r="A110" s="23"/>
      <c r="B110" s="23" t="s">
        <v>123</v>
      </c>
      <c r="C110" s="23">
        <v>23735</v>
      </c>
      <c r="D110" s="23">
        <v>56</v>
      </c>
      <c r="E110" s="23">
        <v>2026</v>
      </c>
      <c r="F110" s="23" t="s">
        <v>134</v>
      </c>
      <c r="G110" s="23">
        <v>1</v>
      </c>
      <c r="H110" s="23">
        <v>2</v>
      </c>
      <c r="I110" s="23">
        <v>10</v>
      </c>
      <c r="J110" s="23"/>
      <c r="K110" s="23"/>
      <c r="L110" s="23"/>
      <c r="M110" s="23"/>
      <c r="N110" s="23"/>
      <c r="O110" s="23"/>
      <c r="P110" s="26"/>
      <c r="Q110" s="23"/>
      <c r="R110" s="23"/>
      <c r="S110" s="23"/>
      <c r="T110" s="23"/>
      <c r="U110" s="23"/>
      <c r="V110" s="23"/>
      <c r="W110" s="23"/>
      <c r="X110" s="23"/>
      <c r="Y110" s="26"/>
    </row>
    <row r="111" spans="1:26" x14ac:dyDescent="0.5">
      <c r="A111" s="23"/>
      <c r="B111" s="23" t="s">
        <v>123</v>
      </c>
      <c r="C111" s="23">
        <v>39554</v>
      </c>
      <c r="D111" s="23">
        <v>213</v>
      </c>
      <c r="E111" s="23">
        <v>3199</v>
      </c>
      <c r="F111" s="23" t="s">
        <v>134</v>
      </c>
      <c r="G111" s="23">
        <v>11</v>
      </c>
      <c r="H111" s="23">
        <v>3</v>
      </c>
      <c r="I111" s="23">
        <v>0</v>
      </c>
      <c r="J111" s="23"/>
      <c r="K111" s="23"/>
      <c r="L111" s="23"/>
      <c r="M111" s="23"/>
      <c r="N111" s="23"/>
      <c r="O111" s="23"/>
      <c r="P111" s="26"/>
      <c r="Q111" s="23"/>
      <c r="R111" s="23"/>
      <c r="S111" s="23"/>
      <c r="T111" s="23"/>
      <c r="U111" s="23"/>
      <c r="V111" s="23"/>
      <c r="W111" s="23"/>
      <c r="X111" s="23"/>
      <c r="Y111" s="26"/>
    </row>
    <row r="112" spans="1:26" x14ac:dyDescent="0.5">
      <c r="A112" s="23"/>
      <c r="B112" s="23" t="s">
        <v>123</v>
      </c>
      <c r="C112" s="23">
        <v>23728</v>
      </c>
      <c r="D112" s="23">
        <v>78</v>
      </c>
      <c r="E112" s="23">
        <v>2019</v>
      </c>
      <c r="F112" s="23" t="s">
        <v>134</v>
      </c>
      <c r="G112" s="23">
        <v>5</v>
      </c>
      <c r="H112" s="23">
        <v>1</v>
      </c>
      <c r="I112" s="23">
        <v>84</v>
      </c>
      <c r="J112" s="23"/>
      <c r="K112" s="23"/>
      <c r="L112" s="23"/>
      <c r="M112" s="23"/>
      <c r="N112" s="23"/>
      <c r="O112" s="23"/>
      <c r="P112" s="26"/>
      <c r="Q112" s="23"/>
      <c r="R112" s="23"/>
      <c r="S112" s="23"/>
      <c r="T112" s="23"/>
      <c r="U112" s="23"/>
      <c r="V112" s="23"/>
      <c r="W112" s="23"/>
      <c r="X112" s="23"/>
      <c r="Y112" s="26"/>
    </row>
    <row r="113" spans="1:26" x14ac:dyDescent="0.5">
      <c r="A113" s="45">
        <v>77</v>
      </c>
      <c r="B113" s="45" t="s">
        <v>123</v>
      </c>
      <c r="C113" s="45">
        <v>39367</v>
      </c>
      <c r="D113" s="45">
        <v>162</v>
      </c>
      <c r="E113" s="45">
        <v>3126</v>
      </c>
      <c r="F113" s="45" t="s">
        <v>134</v>
      </c>
      <c r="G113" s="45">
        <v>0</v>
      </c>
      <c r="H113" s="45">
        <v>2</v>
      </c>
      <c r="I113" s="45">
        <v>41</v>
      </c>
      <c r="J113" s="45"/>
      <c r="K113" s="45"/>
      <c r="L113" s="45">
        <v>241</v>
      </c>
      <c r="M113" s="45"/>
      <c r="N113" s="45"/>
      <c r="O113" s="45">
        <v>54</v>
      </c>
      <c r="P113" s="47" t="s">
        <v>297</v>
      </c>
      <c r="Q113" s="45" t="s">
        <v>136</v>
      </c>
      <c r="R113" s="45" t="s">
        <v>46</v>
      </c>
      <c r="S113" s="45">
        <v>964</v>
      </c>
      <c r="T113" s="45"/>
      <c r="U113" s="45"/>
      <c r="V113" s="45">
        <v>964</v>
      </c>
      <c r="W113" s="45"/>
      <c r="X113" s="45">
        <v>15</v>
      </c>
      <c r="Y113" s="47" t="s">
        <v>298</v>
      </c>
      <c r="Z113" s="48" t="s">
        <v>299</v>
      </c>
    </row>
    <row r="114" spans="1:26" x14ac:dyDescent="0.5">
      <c r="A114" s="45">
        <v>78</v>
      </c>
      <c r="B114" s="45" t="s">
        <v>123</v>
      </c>
      <c r="C114" s="45">
        <v>42761</v>
      </c>
      <c r="D114" s="45">
        <v>330</v>
      </c>
      <c r="E114" s="45">
        <v>3899</v>
      </c>
      <c r="F114" s="45" t="s">
        <v>232</v>
      </c>
      <c r="G114" s="45">
        <v>1</v>
      </c>
      <c r="H114" s="45">
        <v>2</v>
      </c>
      <c r="I114" s="45">
        <v>54</v>
      </c>
      <c r="J114" s="45">
        <v>554</v>
      </c>
      <c r="K114" s="45"/>
      <c r="L114" s="45">
        <v>100</v>
      </c>
      <c r="M114" s="45"/>
      <c r="N114" s="45"/>
      <c r="O114" s="45">
        <v>55</v>
      </c>
      <c r="P114" s="47" t="s">
        <v>159</v>
      </c>
      <c r="Q114" s="45" t="s">
        <v>136</v>
      </c>
      <c r="R114" s="45" t="s">
        <v>46</v>
      </c>
      <c r="S114" s="45">
        <v>400</v>
      </c>
      <c r="T114" s="45"/>
      <c r="U114" s="45"/>
      <c r="V114" s="45">
        <v>400</v>
      </c>
      <c r="W114" s="45"/>
      <c r="X114" s="45">
        <v>15</v>
      </c>
      <c r="Y114" s="47" t="s">
        <v>300</v>
      </c>
      <c r="Z114" s="48" t="s">
        <v>301</v>
      </c>
    </row>
    <row r="115" spans="1:26" x14ac:dyDescent="0.5">
      <c r="A115" s="45">
        <v>79</v>
      </c>
      <c r="B115" s="45" t="s">
        <v>123</v>
      </c>
      <c r="C115" s="45">
        <v>45437</v>
      </c>
      <c r="D115" s="45">
        <v>350</v>
      </c>
      <c r="E115" s="45">
        <v>4561</v>
      </c>
      <c r="F115" s="45" t="s">
        <v>134</v>
      </c>
      <c r="G115" s="45">
        <v>0</v>
      </c>
      <c r="H115" s="45">
        <v>1</v>
      </c>
      <c r="I115" s="45">
        <v>3</v>
      </c>
      <c r="J115" s="45"/>
      <c r="K115" s="45"/>
      <c r="L115" s="45">
        <v>103</v>
      </c>
      <c r="M115" s="45"/>
      <c r="N115" s="45"/>
      <c r="O115" s="45">
        <v>56</v>
      </c>
      <c r="P115" s="47" t="s">
        <v>302</v>
      </c>
      <c r="Q115" s="45" t="s">
        <v>136</v>
      </c>
      <c r="R115" s="45" t="s">
        <v>46</v>
      </c>
      <c r="S115" s="45">
        <v>412</v>
      </c>
      <c r="T115" s="45"/>
      <c r="U115" s="45"/>
      <c r="V115" s="45">
        <v>412</v>
      </c>
      <c r="W115" s="45"/>
      <c r="X115" s="45">
        <v>10</v>
      </c>
      <c r="Y115" s="47" t="s">
        <v>303</v>
      </c>
      <c r="Z115" s="48" t="s">
        <v>304</v>
      </c>
    </row>
    <row r="116" spans="1:26" x14ac:dyDescent="0.5">
      <c r="A116" s="56">
        <v>80</v>
      </c>
      <c r="B116" s="56"/>
      <c r="C116" s="56"/>
      <c r="D116" s="56"/>
      <c r="E116" s="56"/>
      <c r="F116" s="56" t="s">
        <v>134</v>
      </c>
      <c r="G116" s="56"/>
      <c r="H116" s="56"/>
      <c r="I116" s="56"/>
      <c r="J116" s="56"/>
      <c r="K116" s="56"/>
      <c r="L116" s="56"/>
      <c r="M116" s="56"/>
      <c r="N116" s="56"/>
      <c r="O116" s="56">
        <v>57</v>
      </c>
      <c r="P116" s="57" t="s">
        <v>327</v>
      </c>
      <c r="Q116" s="56" t="s">
        <v>136</v>
      </c>
      <c r="R116" s="56" t="s">
        <v>45</v>
      </c>
      <c r="S116" s="56">
        <v>120</v>
      </c>
      <c r="T116" s="56"/>
      <c r="U116" s="56"/>
      <c r="V116" s="56">
        <v>120</v>
      </c>
      <c r="W116" s="56"/>
      <c r="X116" s="56">
        <v>8</v>
      </c>
      <c r="Y116" s="57" t="s">
        <v>306</v>
      </c>
      <c r="Z116" s="58" t="s">
        <v>328</v>
      </c>
    </row>
    <row r="117" spans="1:26" x14ac:dyDescent="0.5">
      <c r="A117" s="56">
        <v>81</v>
      </c>
      <c r="B117" s="56"/>
      <c r="C117" s="56"/>
      <c r="D117" s="56"/>
      <c r="E117" s="56"/>
      <c r="F117" s="56" t="s">
        <v>134</v>
      </c>
      <c r="G117" s="56"/>
      <c r="H117" s="56"/>
      <c r="I117" s="56"/>
      <c r="J117" s="56"/>
      <c r="K117" s="56"/>
      <c r="L117" s="56"/>
      <c r="M117" s="56"/>
      <c r="N117" s="56"/>
      <c r="O117" s="56">
        <v>58</v>
      </c>
      <c r="P117" s="57" t="s">
        <v>274</v>
      </c>
      <c r="Q117" s="56" t="s">
        <v>136</v>
      </c>
      <c r="R117" s="56" t="s">
        <v>45</v>
      </c>
      <c r="S117" s="56">
        <v>144</v>
      </c>
      <c r="T117" s="56"/>
      <c r="U117" s="56"/>
      <c r="V117" s="56">
        <v>144</v>
      </c>
      <c r="W117" s="56"/>
      <c r="X117" s="56">
        <v>5</v>
      </c>
      <c r="Y117" s="57" t="s">
        <v>306</v>
      </c>
      <c r="Z117" s="58" t="s">
        <v>331</v>
      </c>
    </row>
    <row r="118" spans="1:26" x14ac:dyDescent="0.5">
      <c r="A118" s="56">
        <v>82</v>
      </c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7"/>
      <c r="Q118" s="56"/>
      <c r="R118" s="56"/>
      <c r="S118" s="56"/>
      <c r="T118" s="56"/>
      <c r="U118" s="56"/>
      <c r="V118" s="56"/>
      <c r="W118" s="56"/>
      <c r="X118" s="56"/>
      <c r="Y118" s="57"/>
      <c r="Z118" s="58"/>
    </row>
    <row r="119" spans="1:26" x14ac:dyDescent="0.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3"/>
      <c r="Q119" s="30"/>
      <c r="R119" s="30"/>
      <c r="S119" s="30"/>
      <c r="T119" s="30"/>
      <c r="U119" s="30"/>
      <c r="V119" s="30"/>
      <c r="W119" s="30"/>
      <c r="X119" s="30"/>
      <c r="Y119" s="33"/>
    </row>
    <row r="129" spans="11:11" x14ac:dyDescent="0.5">
      <c r="K129" s="54"/>
    </row>
    <row r="130" spans="11:11" x14ac:dyDescent="0.5">
      <c r="K130" s="54"/>
    </row>
    <row r="131" spans="11:11" x14ac:dyDescent="0.5">
      <c r="K131" s="54"/>
    </row>
    <row r="132" spans="11:11" x14ac:dyDescent="0.5">
      <c r="K132" s="54"/>
    </row>
  </sheetData>
  <mergeCells count="35">
    <mergeCell ref="T7:T9"/>
    <mergeCell ref="U7:U9"/>
    <mergeCell ref="V7:V9"/>
    <mergeCell ref="W7:W9"/>
    <mergeCell ref="T6:W6"/>
    <mergeCell ref="X6:X9"/>
    <mergeCell ref="Y6:Y9"/>
    <mergeCell ref="D7:D9"/>
    <mergeCell ref="E7:E9"/>
    <mergeCell ref="G7:G9"/>
    <mergeCell ref="H7:H9"/>
    <mergeCell ref="I7:I9"/>
    <mergeCell ref="J7:J9"/>
    <mergeCell ref="K7:K9"/>
    <mergeCell ref="J6:N6"/>
    <mergeCell ref="O6:O9"/>
    <mergeCell ref="P6:P9"/>
    <mergeCell ref="Q6:Q9"/>
    <mergeCell ref="R6:R9"/>
    <mergeCell ref="S6:S9"/>
    <mergeCell ref="L7:L9"/>
    <mergeCell ref="M7:M9"/>
    <mergeCell ref="N7:N9"/>
    <mergeCell ref="A6:A9"/>
    <mergeCell ref="B6:B9"/>
    <mergeCell ref="C6:C9"/>
    <mergeCell ref="D6:E6"/>
    <mergeCell ref="F6:F9"/>
    <mergeCell ref="G6:I6"/>
    <mergeCell ref="L1:N1"/>
    <mergeCell ref="X1:Y1"/>
    <mergeCell ref="A2:Y2"/>
    <mergeCell ref="A3:Y3"/>
    <mergeCell ref="A5:N5"/>
    <mergeCell ref="O5:Y5"/>
  </mergeCells>
  <pageMargins left="0.7" right="0.7" top="0.75" bottom="0.75" header="0.3" footer="0.3"/>
  <pageSetup paperSize="9" scale="72" orientation="landscape" r:id="rId1"/>
  <rowBreaks count="3" manualBreakCount="3">
    <brk id="58" max="16383" man="1"/>
    <brk id="86" max="16383" man="1"/>
    <brk id="112" max="16383" man="1"/>
  </rowBreaks>
  <colBreaks count="1" manualBreakCount="1">
    <brk id="2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AA271"/>
  <sheetViews>
    <sheetView view="pageBreakPreview" topLeftCell="A172" zoomScale="96" zoomScaleNormal="100" zoomScaleSheetLayoutView="96" workbookViewId="0">
      <selection activeCell="S61" sqref="S61"/>
    </sheetView>
  </sheetViews>
  <sheetFormatPr defaultRowHeight="19.8" x14ac:dyDescent="0.5"/>
  <cols>
    <col min="1" max="1" width="3.3984375" style="9" customWidth="1"/>
    <col min="2" max="3" width="5.59765625" style="9" customWidth="1"/>
    <col min="4" max="4" width="6" style="9" customWidth="1"/>
    <col min="5" max="5" width="5.3984375" style="9" customWidth="1"/>
    <col min="6" max="6" width="9.09765625" style="9" customWidth="1"/>
    <col min="7" max="7" width="4.19921875" style="9" customWidth="1"/>
    <col min="8" max="8" width="5.8984375" style="9" customWidth="1"/>
    <col min="9" max="9" width="4.59765625" style="9" customWidth="1"/>
    <col min="10" max="10" width="6.8984375" style="9" customWidth="1"/>
    <col min="11" max="11" width="5.69921875" style="9" customWidth="1"/>
    <col min="12" max="12" width="6.09765625" style="9" customWidth="1"/>
    <col min="13" max="13" width="7" style="9" customWidth="1"/>
    <col min="14" max="14" width="8" style="9" customWidth="1"/>
    <col min="15" max="15" width="3.19921875" style="9" customWidth="1"/>
    <col min="16" max="16" width="7.19921875" style="9" customWidth="1"/>
    <col min="17" max="17" width="10.3984375" style="9" customWidth="1"/>
    <col min="18" max="18" width="11.19921875" style="9" customWidth="1"/>
    <col min="19" max="19" width="11.09765625" style="9" customWidth="1"/>
    <col min="20" max="20" width="8.09765625" style="9" customWidth="1"/>
    <col min="21" max="21" width="5.8984375" style="9" customWidth="1"/>
    <col min="22" max="22" width="5" style="9" customWidth="1"/>
    <col min="23" max="23" width="8.3984375" style="9" customWidth="1"/>
    <col min="24" max="24" width="10.19921875" style="9" customWidth="1"/>
    <col min="25" max="25" width="15.8984375" style="44" customWidth="1"/>
    <col min="26" max="256" width="9.09765625" style="9"/>
    <col min="257" max="257" width="3.3984375" style="9" customWidth="1"/>
    <col min="258" max="258" width="5.3984375" style="9" customWidth="1"/>
    <col min="259" max="259" width="5.59765625" style="9" customWidth="1"/>
    <col min="260" max="260" width="6" style="9" customWidth="1"/>
    <col min="261" max="261" width="5.3984375" style="9" customWidth="1"/>
    <col min="262" max="262" width="10" style="9" customWidth="1"/>
    <col min="263" max="263" width="3.09765625" style="9" customWidth="1"/>
    <col min="264" max="264" width="3.69921875" style="9" customWidth="1"/>
    <col min="265" max="265" width="3.3984375" style="9" customWidth="1"/>
    <col min="266" max="266" width="6.8984375" style="9" customWidth="1"/>
    <col min="267" max="267" width="7.09765625" style="9" customWidth="1"/>
    <col min="268" max="268" width="6.09765625" style="9" customWidth="1"/>
    <col min="269" max="269" width="7" style="9" customWidth="1"/>
    <col min="270" max="270" width="7.59765625" style="9" customWidth="1"/>
    <col min="271" max="271" width="3.19921875" style="9" customWidth="1"/>
    <col min="272" max="272" width="7.19921875" style="9" customWidth="1"/>
    <col min="273" max="273" width="11.59765625" style="9" customWidth="1"/>
    <col min="274" max="275" width="11.19921875" style="9" customWidth="1"/>
    <col min="276" max="276" width="8.09765625" style="9" customWidth="1"/>
    <col min="277" max="277" width="5.8984375" style="9" customWidth="1"/>
    <col min="278" max="278" width="5" style="9" customWidth="1"/>
    <col min="279" max="279" width="8.3984375" style="9" customWidth="1"/>
    <col min="280" max="280" width="8.59765625" style="9" customWidth="1"/>
    <col min="281" max="281" width="6.3984375" style="9" customWidth="1"/>
    <col min="282" max="512" width="9.09765625" style="9"/>
    <col min="513" max="513" width="3.3984375" style="9" customWidth="1"/>
    <col min="514" max="514" width="5.3984375" style="9" customWidth="1"/>
    <col min="515" max="515" width="5.59765625" style="9" customWidth="1"/>
    <col min="516" max="516" width="6" style="9" customWidth="1"/>
    <col min="517" max="517" width="5.3984375" style="9" customWidth="1"/>
    <col min="518" max="518" width="10" style="9" customWidth="1"/>
    <col min="519" max="519" width="3.09765625" style="9" customWidth="1"/>
    <col min="520" max="520" width="3.69921875" style="9" customWidth="1"/>
    <col min="521" max="521" width="3.3984375" style="9" customWidth="1"/>
    <col min="522" max="522" width="6.8984375" style="9" customWidth="1"/>
    <col min="523" max="523" width="7.09765625" style="9" customWidth="1"/>
    <col min="524" max="524" width="6.09765625" style="9" customWidth="1"/>
    <col min="525" max="525" width="7" style="9" customWidth="1"/>
    <col min="526" max="526" width="7.59765625" style="9" customWidth="1"/>
    <col min="527" max="527" width="3.19921875" style="9" customWidth="1"/>
    <col min="528" max="528" width="7.19921875" style="9" customWidth="1"/>
    <col min="529" max="529" width="11.59765625" style="9" customWidth="1"/>
    <col min="530" max="531" width="11.19921875" style="9" customWidth="1"/>
    <col min="532" max="532" width="8.09765625" style="9" customWidth="1"/>
    <col min="533" max="533" width="5.8984375" style="9" customWidth="1"/>
    <col min="534" max="534" width="5" style="9" customWidth="1"/>
    <col min="535" max="535" width="8.3984375" style="9" customWidth="1"/>
    <col min="536" max="536" width="8.59765625" style="9" customWidth="1"/>
    <col min="537" max="537" width="6.3984375" style="9" customWidth="1"/>
    <col min="538" max="768" width="9.09765625" style="9"/>
    <col min="769" max="769" width="3.3984375" style="9" customWidth="1"/>
    <col min="770" max="770" width="5.3984375" style="9" customWidth="1"/>
    <col min="771" max="771" width="5.59765625" style="9" customWidth="1"/>
    <col min="772" max="772" width="6" style="9" customWidth="1"/>
    <col min="773" max="773" width="5.3984375" style="9" customWidth="1"/>
    <col min="774" max="774" width="10" style="9" customWidth="1"/>
    <col min="775" max="775" width="3.09765625" style="9" customWidth="1"/>
    <col min="776" max="776" width="3.69921875" style="9" customWidth="1"/>
    <col min="777" max="777" width="3.3984375" style="9" customWidth="1"/>
    <col min="778" max="778" width="6.8984375" style="9" customWidth="1"/>
    <col min="779" max="779" width="7.09765625" style="9" customWidth="1"/>
    <col min="780" max="780" width="6.09765625" style="9" customWidth="1"/>
    <col min="781" max="781" width="7" style="9" customWidth="1"/>
    <col min="782" max="782" width="7.59765625" style="9" customWidth="1"/>
    <col min="783" max="783" width="3.19921875" style="9" customWidth="1"/>
    <col min="784" max="784" width="7.19921875" style="9" customWidth="1"/>
    <col min="785" max="785" width="11.59765625" style="9" customWidth="1"/>
    <col min="786" max="787" width="11.19921875" style="9" customWidth="1"/>
    <col min="788" max="788" width="8.09765625" style="9" customWidth="1"/>
    <col min="789" max="789" width="5.8984375" style="9" customWidth="1"/>
    <col min="790" max="790" width="5" style="9" customWidth="1"/>
    <col min="791" max="791" width="8.3984375" style="9" customWidth="1"/>
    <col min="792" max="792" width="8.59765625" style="9" customWidth="1"/>
    <col min="793" max="793" width="6.3984375" style="9" customWidth="1"/>
    <col min="794" max="1024" width="9.09765625" style="9"/>
    <col min="1025" max="1025" width="3.3984375" style="9" customWidth="1"/>
    <col min="1026" max="1026" width="5.3984375" style="9" customWidth="1"/>
    <col min="1027" max="1027" width="5.59765625" style="9" customWidth="1"/>
    <col min="1028" max="1028" width="6" style="9" customWidth="1"/>
    <col min="1029" max="1029" width="5.3984375" style="9" customWidth="1"/>
    <col min="1030" max="1030" width="10" style="9" customWidth="1"/>
    <col min="1031" max="1031" width="3.09765625" style="9" customWidth="1"/>
    <col min="1032" max="1032" width="3.69921875" style="9" customWidth="1"/>
    <col min="1033" max="1033" width="3.3984375" style="9" customWidth="1"/>
    <col min="1034" max="1034" width="6.8984375" style="9" customWidth="1"/>
    <col min="1035" max="1035" width="7.09765625" style="9" customWidth="1"/>
    <col min="1036" max="1036" width="6.09765625" style="9" customWidth="1"/>
    <col min="1037" max="1037" width="7" style="9" customWidth="1"/>
    <col min="1038" max="1038" width="7.59765625" style="9" customWidth="1"/>
    <col min="1039" max="1039" width="3.19921875" style="9" customWidth="1"/>
    <col min="1040" max="1040" width="7.19921875" style="9" customWidth="1"/>
    <col min="1041" max="1041" width="11.59765625" style="9" customWidth="1"/>
    <col min="1042" max="1043" width="11.19921875" style="9" customWidth="1"/>
    <col min="1044" max="1044" width="8.09765625" style="9" customWidth="1"/>
    <col min="1045" max="1045" width="5.8984375" style="9" customWidth="1"/>
    <col min="1046" max="1046" width="5" style="9" customWidth="1"/>
    <col min="1047" max="1047" width="8.3984375" style="9" customWidth="1"/>
    <col min="1048" max="1048" width="8.59765625" style="9" customWidth="1"/>
    <col min="1049" max="1049" width="6.3984375" style="9" customWidth="1"/>
    <col min="1050" max="1280" width="9.09765625" style="9"/>
    <col min="1281" max="1281" width="3.3984375" style="9" customWidth="1"/>
    <col min="1282" max="1282" width="5.3984375" style="9" customWidth="1"/>
    <col min="1283" max="1283" width="5.59765625" style="9" customWidth="1"/>
    <col min="1284" max="1284" width="6" style="9" customWidth="1"/>
    <col min="1285" max="1285" width="5.3984375" style="9" customWidth="1"/>
    <col min="1286" max="1286" width="10" style="9" customWidth="1"/>
    <col min="1287" max="1287" width="3.09765625" style="9" customWidth="1"/>
    <col min="1288" max="1288" width="3.69921875" style="9" customWidth="1"/>
    <col min="1289" max="1289" width="3.3984375" style="9" customWidth="1"/>
    <col min="1290" max="1290" width="6.8984375" style="9" customWidth="1"/>
    <col min="1291" max="1291" width="7.09765625" style="9" customWidth="1"/>
    <col min="1292" max="1292" width="6.09765625" style="9" customWidth="1"/>
    <col min="1293" max="1293" width="7" style="9" customWidth="1"/>
    <col min="1294" max="1294" width="7.59765625" style="9" customWidth="1"/>
    <col min="1295" max="1295" width="3.19921875" style="9" customWidth="1"/>
    <col min="1296" max="1296" width="7.19921875" style="9" customWidth="1"/>
    <col min="1297" max="1297" width="11.59765625" style="9" customWidth="1"/>
    <col min="1298" max="1299" width="11.19921875" style="9" customWidth="1"/>
    <col min="1300" max="1300" width="8.09765625" style="9" customWidth="1"/>
    <col min="1301" max="1301" width="5.8984375" style="9" customWidth="1"/>
    <col min="1302" max="1302" width="5" style="9" customWidth="1"/>
    <col min="1303" max="1303" width="8.3984375" style="9" customWidth="1"/>
    <col min="1304" max="1304" width="8.59765625" style="9" customWidth="1"/>
    <col min="1305" max="1305" width="6.3984375" style="9" customWidth="1"/>
    <col min="1306" max="1536" width="9.09765625" style="9"/>
    <col min="1537" max="1537" width="3.3984375" style="9" customWidth="1"/>
    <col min="1538" max="1538" width="5.3984375" style="9" customWidth="1"/>
    <col min="1539" max="1539" width="5.59765625" style="9" customWidth="1"/>
    <col min="1540" max="1540" width="6" style="9" customWidth="1"/>
    <col min="1541" max="1541" width="5.3984375" style="9" customWidth="1"/>
    <col min="1542" max="1542" width="10" style="9" customWidth="1"/>
    <col min="1543" max="1543" width="3.09765625" style="9" customWidth="1"/>
    <col min="1544" max="1544" width="3.69921875" style="9" customWidth="1"/>
    <col min="1545" max="1545" width="3.3984375" style="9" customWidth="1"/>
    <col min="1546" max="1546" width="6.8984375" style="9" customWidth="1"/>
    <col min="1547" max="1547" width="7.09765625" style="9" customWidth="1"/>
    <col min="1548" max="1548" width="6.09765625" style="9" customWidth="1"/>
    <col min="1549" max="1549" width="7" style="9" customWidth="1"/>
    <col min="1550" max="1550" width="7.59765625" style="9" customWidth="1"/>
    <col min="1551" max="1551" width="3.19921875" style="9" customWidth="1"/>
    <col min="1552" max="1552" width="7.19921875" style="9" customWidth="1"/>
    <col min="1553" max="1553" width="11.59765625" style="9" customWidth="1"/>
    <col min="1554" max="1555" width="11.19921875" style="9" customWidth="1"/>
    <col min="1556" max="1556" width="8.09765625" style="9" customWidth="1"/>
    <col min="1557" max="1557" width="5.8984375" style="9" customWidth="1"/>
    <col min="1558" max="1558" width="5" style="9" customWidth="1"/>
    <col min="1559" max="1559" width="8.3984375" style="9" customWidth="1"/>
    <col min="1560" max="1560" width="8.59765625" style="9" customWidth="1"/>
    <col min="1561" max="1561" width="6.3984375" style="9" customWidth="1"/>
    <col min="1562" max="1792" width="9.09765625" style="9"/>
    <col min="1793" max="1793" width="3.3984375" style="9" customWidth="1"/>
    <col min="1794" max="1794" width="5.3984375" style="9" customWidth="1"/>
    <col min="1795" max="1795" width="5.59765625" style="9" customWidth="1"/>
    <col min="1796" max="1796" width="6" style="9" customWidth="1"/>
    <col min="1797" max="1797" width="5.3984375" style="9" customWidth="1"/>
    <col min="1798" max="1798" width="10" style="9" customWidth="1"/>
    <col min="1799" max="1799" width="3.09765625" style="9" customWidth="1"/>
    <col min="1800" max="1800" width="3.69921875" style="9" customWidth="1"/>
    <col min="1801" max="1801" width="3.3984375" style="9" customWidth="1"/>
    <col min="1802" max="1802" width="6.8984375" style="9" customWidth="1"/>
    <col min="1803" max="1803" width="7.09765625" style="9" customWidth="1"/>
    <col min="1804" max="1804" width="6.09765625" style="9" customWidth="1"/>
    <col min="1805" max="1805" width="7" style="9" customWidth="1"/>
    <col min="1806" max="1806" width="7.59765625" style="9" customWidth="1"/>
    <col min="1807" max="1807" width="3.19921875" style="9" customWidth="1"/>
    <col min="1808" max="1808" width="7.19921875" style="9" customWidth="1"/>
    <col min="1809" max="1809" width="11.59765625" style="9" customWidth="1"/>
    <col min="1810" max="1811" width="11.19921875" style="9" customWidth="1"/>
    <col min="1812" max="1812" width="8.09765625" style="9" customWidth="1"/>
    <col min="1813" max="1813" width="5.8984375" style="9" customWidth="1"/>
    <col min="1814" max="1814" width="5" style="9" customWidth="1"/>
    <col min="1815" max="1815" width="8.3984375" style="9" customWidth="1"/>
    <col min="1816" max="1816" width="8.59765625" style="9" customWidth="1"/>
    <col min="1817" max="1817" width="6.3984375" style="9" customWidth="1"/>
    <col min="1818" max="2048" width="9.09765625" style="9"/>
    <col min="2049" max="2049" width="3.3984375" style="9" customWidth="1"/>
    <col min="2050" max="2050" width="5.3984375" style="9" customWidth="1"/>
    <col min="2051" max="2051" width="5.59765625" style="9" customWidth="1"/>
    <col min="2052" max="2052" width="6" style="9" customWidth="1"/>
    <col min="2053" max="2053" width="5.3984375" style="9" customWidth="1"/>
    <col min="2054" max="2054" width="10" style="9" customWidth="1"/>
    <col min="2055" max="2055" width="3.09765625" style="9" customWidth="1"/>
    <col min="2056" max="2056" width="3.69921875" style="9" customWidth="1"/>
    <col min="2057" max="2057" width="3.3984375" style="9" customWidth="1"/>
    <col min="2058" max="2058" width="6.8984375" style="9" customWidth="1"/>
    <col min="2059" max="2059" width="7.09765625" style="9" customWidth="1"/>
    <col min="2060" max="2060" width="6.09765625" style="9" customWidth="1"/>
    <col min="2061" max="2061" width="7" style="9" customWidth="1"/>
    <col min="2062" max="2062" width="7.59765625" style="9" customWidth="1"/>
    <col min="2063" max="2063" width="3.19921875" style="9" customWidth="1"/>
    <col min="2064" max="2064" width="7.19921875" style="9" customWidth="1"/>
    <col min="2065" max="2065" width="11.59765625" style="9" customWidth="1"/>
    <col min="2066" max="2067" width="11.19921875" style="9" customWidth="1"/>
    <col min="2068" max="2068" width="8.09765625" style="9" customWidth="1"/>
    <col min="2069" max="2069" width="5.8984375" style="9" customWidth="1"/>
    <col min="2070" max="2070" width="5" style="9" customWidth="1"/>
    <col min="2071" max="2071" width="8.3984375" style="9" customWidth="1"/>
    <col min="2072" max="2072" width="8.59765625" style="9" customWidth="1"/>
    <col min="2073" max="2073" width="6.3984375" style="9" customWidth="1"/>
    <col min="2074" max="2304" width="9.09765625" style="9"/>
    <col min="2305" max="2305" width="3.3984375" style="9" customWidth="1"/>
    <col min="2306" max="2306" width="5.3984375" style="9" customWidth="1"/>
    <col min="2307" max="2307" width="5.59765625" style="9" customWidth="1"/>
    <col min="2308" max="2308" width="6" style="9" customWidth="1"/>
    <col min="2309" max="2309" width="5.3984375" style="9" customWidth="1"/>
    <col min="2310" max="2310" width="10" style="9" customWidth="1"/>
    <col min="2311" max="2311" width="3.09765625" style="9" customWidth="1"/>
    <col min="2312" max="2312" width="3.69921875" style="9" customWidth="1"/>
    <col min="2313" max="2313" width="3.3984375" style="9" customWidth="1"/>
    <col min="2314" max="2314" width="6.8984375" style="9" customWidth="1"/>
    <col min="2315" max="2315" width="7.09765625" style="9" customWidth="1"/>
    <col min="2316" max="2316" width="6.09765625" style="9" customWidth="1"/>
    <col min="2317" max="2317" width="7" style="9" customWidth="1"/>
    <col min="2318" max="2318" width="7.59765625" style="9" customWidth="1"/>
    <col min="2319" max="2319" width="3.19921875" style="9" customWidth="1"/>
    <col min="2320" max="2320" width="7.19921875" style="9" customWidth="1"/>
    <col min="2321" max="2321" width="11.59765625" style="9" customWidth="1"/>
    <col min="2322" max="2323" width="11.19921875" style="9" customWidth="1"/>
    <col min="2324" max="2324" width="8.09765625" style="9" customWidth="1"/>
    <col min="2325" max="2325" width="5.8984375" style="9" customWidth="1"/>
    <col min="2326" max="2326" width="5" style="9" customWidth="1"/>
    <col min="2327" max="2327" width="8.3984375" style="9" customWidth="1"/>
    <col min="2328" max="2328" width="8.59765625" style="9" customWidth="1"/>
    <col min="2329" max="2329" width="6.3984375" style="9" customWidth="1"/>
    <col min="2330" max="2560" width="9.09765625" style="9"/>
    <col min="2561" max="2561" width="3.3984375" style="9" customWidth="1"/>
    <col min="2562" max="2562" width="5.3984375" style="9" customWidth="1"/>
    <col min="2563" max="2563" width="5.59765625" style="9" customWidth="1"/>
    <col min="2564" max="2564" width="6" style="9" customWidth="1"/>
    <col min="2565" max="2565" width="5.3984375" style="9" customWidth="1"/>
    <col min="2566" max="2566" width="10" style="9" customWidth="1"/>
    <col min="2567" max="2567" width="3.09765625" style="9" customWidth="1"/>
    <col min="2568" max="2568" width="3.69921875" style="9" customWidth="1"/>
    <col min="2569" max="2569" width="3.3984375" style="9" customWidth="1"/>
    <col min="2570" max="2570" width="6.8984375" style="9" customWidth="1"/>
    <col min="2571" max="2571" width="7.09765625" style="9" customWidth="1"/>
    <col min="2572" max="2572" width="6.09765625" style="9" customWidth="1"/>
    <col min="2573" max="2573" width="7" style="9" customWidth="1"/>
    <col min="2574" max="2574" width="7.59765625" style="9" customWidth="1"/>
    <col min="2575" max="2575" width="3.19921875" style="9" customWidth="1"/>
    <col min="2576" max="2576" width="7.19921875" style="9" customWidth="1"/>
    <col min="2577" max="2577" width="11.59765625" style="9" customWidth="1"/>
    <col min="2578" max="2579" width="11.19921875" style="9" customWidth="1"/>
    <col min="2580" max="2580" width="8.09765625" style="9" customWidth="1"/>
    <col min="2581" max="2581" width="5.8984375" style="9" customWidth="1"/>
    <col min="2582" max="2582" width="5" style="9" customWidth="1"/>
    <col min="2583" max="2583" width="8.3984375" style="9" customWidth="1"/>
    <col min="2584" max="2584" width="8.59765625" style="9" customWidth="1"/>
    <col min="2585" max="2585" width="6.3984375" style="9" customWidth="1"/>
    <col min="2586" max="2816" width="9.09765625" style="9"/>
    <col min="2817" max="2817" width="3.3984375" style="9" customWidth="1"/>
    <col min="2818" max="2818" width="5.3984375" style="9" customWidth="1"/>
    <col min="2819" max="2819" width="5.59765625" style="9" customWidth="1"/>
    <col min="2820" max="2820" width="6" style="9" customWidth="1"/>
    <col min="2821" max="2821" width="5.3984375" style="9" customWidth="1"/>
    <col min="2822" max="2822" width="10" style="9" customWidth="1"/>
    <col min="2823" max="2823" width="3.09765625" style="9" customWidth="1"/>
    <col min="2824" max="2824" width="3.69921875" style="9" customWidth="1"/>
    <col min="2825" max="2825" width="3.3984375" style="9" customWidth="1"/>
    <col min="2826" max="2826" width="6.8984375" style="9" customWidth="1"/>
    <col min="2827" max="2827" width="7.09765625" style="9" customWidth="1"/>
    <col min="2828" max="2828" width="6.09765625" style="9" customWidth="1"/>
    <col min="2829" max="2829" width="7" style="9" customWidth="1"/>
    <col min="2830" max="2830" width="7.59765625" style="9" customWidth="1"/>
    <col min="2831" max="2831" width="3.19921875" style="9" customWidth="1"/>
    <col min="2832" max="2832" width="7.19921875" style="9" customWidth="1"/>
    <col min="2833" max="2833" width="11.59765625" style="9" customWidth="1"/>
    <col min="2834" max="2835" width="11.19921875" style="9" customWidth="1"/>
    <col min="2836" max="2836" width="8.09765625" style="9" customWidth="1"/>
    <col min="2837" max="2837" width="5.8984375" style="9" customWidth="1"/>
    <col min="2838" max="2838" width="5" style="9" customWidth="1"/>
    <col min="2839" max="2839" width="8.3984375" style="9" customWidth="1"/>
    <col min="2840" max="2840" width="8.59765625" style="9" customWidth="1"/>
    <col min="2841" max="2841" width="6.3984375" style="9" customWidth="1"/>
    <col min="2842" max="3072" width="9.09765625" style="9"/>
    <col min="3073" max="3073" width="3.3984375" style="9" customWidth="1"/>
    <col min="3074" max="3074" width="5.3984375" style="9" customWidth="1"/>
    <col min="3075" max="3075" width="5.59765625" style="9" customWidth="1"/>
    <col min="3076" max="3076" width="6" style="9" customWidth="1"/>
    <col min="3077" max="3077" width="5.3984375" style="9" customWidth="1"/>
    <col min="3078" max="3078" width="10" style="9" customWidth="1"/>
    <col min="3079" max="3079" width="3.09765625" style="9" customWidth="1"/>
    <col min="3080" max="3080" width="3.69921875" style="9" customWidth="1"/>
    <col min="3081" max="3081" width="3.3984375" style="9" customWidth="1"/>
    <col min="3082" max="3082" width="6.8984375" style="9" customWidth="1"/>
    <col min="3083" max="3083" width="7.09765625" style="9" customWidth="1"/>
    <col min="3084" max="3084" width="6.09765625" style="9" customWidth="1"/>
    <col min="3085" max="3085" width="7" style="9" customWidth="1"/>
    <col min="3086" max="3086" width="7.59765625" style="9" customWidth="1"/>
    <col min="3087" max="3087" width="3.19921875" style="9" customWidth="1"/>
    <col min="3088" max="3088" width="7.19921875" style="9" customWidth="1"/>
    <col min="3089" max="3089" width="11.59765625" style="9" customWidth="1"/>
    <col min="3090" max="3091" width="11.19921875" style="9" customWidth="1"/>
    <col min="3092" max="3092" width="8.09765625" style="9" customWidth="1"/>
    <col min="3093" max="3093" width="5.8984375" style="9" customWidth="1"/>
    <col min="3094" max="3094" width="5" style="9" customWidth="1"/>
    <col min="3095" max="3095" width="8.3984375" style="9" customWidth="1"/>
    <col min="3096" max="3096" width="8.59765625" style="9" customWidth="1"/>
    <col min="3097" max="3097" width="6.3984375" style="9" customWidth="1"/>
    <col min="3098" max="3328" width="9.09765625" style="9"/>
    <col min="3329" max="3329" width="3.3984375" style="9" customWidth="1"/>
    <col min="3330" max="3330" width="5.3984375" style="9" customWidth="1"/>
    <col min="3331" max="3331" width="5.59765625" style="9" customWidth="1"/>
    <col min="3332" max="3332" width="6" style="9" customWidth="1"/>
    <col min="3333" max="3333" width="5.3984375" style="9" customWidth="1"/>
    <col min="3334" max="3334" width="10" style="9" customWidth="1"/>
    <col min="3335" max="3335" width="3.09765625" style="9" customWidth="1"/>
    <col min="3336" max="3336" width="3.69921875" style="9" customWidth="1"/>
    <col min="3337" max="3337" width="3.3984375" style="9" customWidth="1"/>
    <col min="3338" max="3338" width="6.8984375" style="9" customWidth="1"/>
    <col min="3339" max="3339" width="7.09765625" style="9" customWidth="1"/>
    <col min="3340" max="3340" width="6.09765625" style="9" customWidth="1"/>
    <col min="3341" max="3341" width="7" style="9" customWidth="1"/>
    <col min="3342" max="3342" width="7.59765625" style="9" customWidth="1"/>
    <col min="3343" max="3343" width="3.19921875" style="9" customWidth="1"/>
    <col min="3344" max="3344" width="7.19921875" style="9" customWidth="1"/>
    <col min="3345" max="3345" width="11.59765625" style="9" customWidth="1"/>
    <col min="3346" max="3347" width="11.19921875" style="9" customWidth="1"/>
    <col min="3348" max="3348" width="8.09765625" style="9" customWidth="1"/>
    <col min="3349" max="3349" width="5.8984375" style="9" customWidth="1"/>
    <col min="3350" max="3350" width="5" style="9" customWidth="1"/>
    <col min="3351" max="3351" width="8.3984375" style="9" customWidth="1"/>
    <col min="3352" max="3352" width="8.59765625" style="9" customWidth="1"/>
    <col min="3353" max="3353" width="6.3984375" style="9" customWidth="1"/>
    <col min="3354" max="3584" width="9.09765625" style="9"/>
    <col min="3585" max="3585" width="3.3984375" style="9" customWidth="1"/>
    <col min="3586" max="3586" width="5.3984375" style="9" customWidth="1"/>
    <col min="3587" max="3587" width="5.59765625" style="9" customWidth="1"/>
    <col min="3588" max="3588" width="6" style="9" customWidth="1"/>
    <col min="3589" max="3589" width="5.3984375" style="9" customWidth="1"/>
    <col min="3590" max="3590" width="10" style="9" customWidth="1"/>
    <col min="3591" max="3591" width="3.09765625" style="9" customWidth="1"/>
    <col min="3592" max="3592" width="3.69921875" style="9" customWidth="1"/>
    <col min="3593" max="3593" width="3.3984375" style="9" customWidth="1"/>
    <col min="3594" max="3594" width="6.8984375" style="9" customWidth="1"/>
    <col min="3595" max="3595" width="7.09765625" style="9" customWidth="1"/>
    <col min="3596" max="3596" width="6.09765625" style="9" customWidth="1"/>
    <col min="3597" max="3597" width="7" style="9" customWidth="1"/>
    <col min="3598" max="3598" width="7.59765625" style="9" customWidth="1"/>
    <col min="3599" max="3599" width="3.19921875" style="9" customWidth="1"/>
    <col min="3600" max="3600" width="7.19921875" style="9" customWidth="1"/>
    <col min="3601" max="3601" width="11.59765625" style="9" customWidth="1"/>
    <col min="3602" max="3603" width="11.19921875" style="9" customWidth="1"/>
    <col min="3604" max="3604" width="8.09765625" style="9" customWidth="1"/>
    <col min="3605" max="3605" width="5.8984375" style="9" customWidth="1"/>
    <col min="3606" max="3606" width="5" style="9" customWidth="1"/>
    <col min="3607" max="3607" width="8.3984375" style="9" customWidth="1"/>
    <col min="3608" max="3608" width="8.59765625" style="9" customWidth="1"/>
    <col min="3609" max="3609" width="6.3984375" style="9" customWidth="1"/>
    <col min="3610" max="3840" width="9.09765625" style="9"/>
    <col min="3841" max="3841" width="3.3984375" style="9" customWidth="1"/>
    <col min="3842" max="3842" width="5.3984375" style="9" customWidth="1"/>
    <col min="3843" max="3843" width="5.59765625" style="9" customWidth="1"/>
    <col min="3844" max="3844" width="6" style="9" customWidth="1"/>
    <col min="3845" max="3845" width="5.3984375" style="9" customWidth="1"/>
    <col min="3846" max="3846" width="10" style="9" customWidth="1"/>
    <col min="3847" max="3847" width="3.09765625" style="9" customWidth="1"/>
    <col min="3848" max="3848" width="3.69921875" style="9" customWidth="1"/>
    <col min="3849" max="3849" width="3.3984375" style="9" customWidth="1"/>
    <col min="3850" max="3850" width="6.8984375" style="9" customWidth="1"/>
    <col min="3851" max="3851" width="7.09765625" style="9" customWidth="1"/>
    <col min="3852" max="3852" width="6.09765625" style="9" customWidth="1"/>
    <col min="3853" max="3853" width="7" style="9" customWidth="1"/>
    <col min="3854" max="3854" width="7.59765625" style="9" customWidth="1"/>
    <col min="3855" max="3855" width="3.19921875" style="9" customWidth="1"/>
    <col min="3856" max="3856" width="7.19921875" style="9" customWidth="1"/>
    <col min="3857" max="3857" width="11.59765625" style="9" customWidth="1"/>
    <col min="3858" max="3859" width="11.19921875" style="9" customWidth="1"/>
    <col min="3860" max="3860" width="8.09765625" style="9" customWidth="1"/>
    <col min="3861" max="3861" width="5.8984375" style="9" customWidth="1"/>
    <col min="3862" max="3862" width="5" style="9" customWidth="1"/>
    <col min="3863" max="3863" width="8.3984375" style="9" customWidth="1"/>
    <col min="3864" max="3864" width="8.59765625" style="9" customWidth="1"/>
    <col min="3865" max="3865" width="6.3984375" style="9" customWidth="1"/>
    <col min="3866" max="4096" width="9.09765625" style="9"/>
    <col min="4097" max="4097" width="3.3984375" style="9" customWidth="1"/>
    <col min="4098" max="4098" width="5.3984375" style="9" customWidth="1"/>
    <col min="4099" max="4099" width="5.59765625" style="9" customWidth="1"/>
    <col min="4100" max="4100" width="6" style="9" customWidth="1"/>
    <col min="4101" max="4101" width="5.3984375" style="9" customWidth="1"/>
    <col min="4102" max="4102" width="10" style="9" customWidth="1"/>
    <col min="4103" max="4103" width="3.09765625" style="9" customWidth="1"/>
    <col min="4104" max="4104" width="3.69921875" style="9" customWidth="1"/>
    <col min="4105" max="4105" width="3.3984375" style="9" customWidth="1"/>
    <col min="4106" max="4106" width="6.8984375" style="9" customWidth="1"/>
    <col min="4107" max="4107" width="7.09765625" style="9" customWidth="1"/>
    <col min="4108" max="4108" width="6.09765625" style="9" customWidth="1"/>
    <col min="4109" max="4109" width="7" style="9" customWidth="1"/>
    <col min="4110" max="4110" width="7.59765625" style="9" customWidth="1"/>
    <col min="4111" max="4111" width="3.19921875" style="9" customWidth="1"/>
    <col min="4112" max="4112" width="7.19921875" style="9" customWidth="1"/>
    <col min="4113" max="4113" width="11.59765625" style="9" customWidth="1"/>
    <col min="4114" max="4115" width="11.19921875" style="9" customWidth="1"/>
    <col min="4116" max="4116" width="8.09765625" style="9" customWidth="1"/>
    <col min="4117" max="4117" width="5.8984375" style="9" customWidth="1"/>
    <col min="4118" max="4118" width="5" style="9" customWidth="1"/>
    <col min="4119" max="4119" width="8.3984375" style="9" customWidth="1"/>
    <col min="4120" max="4120" width="8.59765625" style="9" customWidth="1"/>
    <col min="4121" max="4121" width="6.3984375" style="9" customWidth="1"/>
    <col min="4122" max="4352" width="9.09765625" style="9"/>
    <col min="4353" max="4353" width="3.3984375" style="9" customWidth="1"/>
    <col min="4354" max="4354" width="5.3984375" style="9" customWidth="1"/>
    <col min="4355" max="4355" width="5.59765625" style="9" customWidth="1"/>
    <col min="4356" max="4356" width="6" style="9" customWidth="1"/>
    <col min="4357" max="4357" width="5.3984375" style="9" customWidth="1"/>
    <col min="4358" max="4358" width="10" style="9" customWidth="1"/>
    <col min="4359" max="4359" width="3.09765625" style="9" customWidth="1"/>
    <col min="4360" max="4360" width="3.69921875" style="9" customWidth="1"/>
    <col min="4361" max="4361" width="3.3984375" style="9" customWidth="1"/>
    <col min="4362" max="4362" width="6.8984375" style="9" customWidth="1"/>
    <col min="4363" max="4363" width="7.09765625" style="9" customWidth="1"/>
    <col min="4364" max="4364" width="6.09765625" style="9" customWidth="1"/>
    <col min="4365" max="4365" width="7" style="9" customWidth="1"/>
    <col min="4366" max="4366" width="7.59765625" style="9" customWidth="1"/>
    <col min="4367" max="4367" width="3.19921875" style="9" customWidth="1"/>
    <col min="4368" max="4368" width="7.19921875" style="9" customWidth="1"/>
    <col min="4369" max="4369" width="11.59765625" style="9" customWidth="1"/>
    <col min="4370" max="4371" width="11.19921875" style="9" customWidth="1"/>
    <col min="4372" max="4372" width="8.09765625" style="9" customWidth="1"/>
    <col min="4373" max="4373" width="5.8984375" style="9" customWidth="1"/>
    <col min="4374" max="4374" width="5" style="9" customWidth="1"/>
    <col min="4375" max="4375" width="8.3984375" style="9" customWidth="1"/>
    <col min="4376" max="4376" width="8.59765625" style="9" customWidth="1"/>
    <col min="4377" max="4377" width="6.3984375" style="9" customWidth="1"/>
    <col min="4378" max="4608" width="9.09765625" style="9"/>
    <col min="4609" max="4609" width="3.3984375" style="9" customWidth="1"/>
    <col min="4610" max="4610" width="5.3984375" style="9" customWidth="1"/>
    <col min="4611" max="4611" width="5.59765625" style="9" customWidth="1"/>
    <col min="4612" max="4612" width="6" style="9" customWidth="1"/>
    <col min="4613" max="4613" width="5.3984375" style="9" customWidth="1"/>
    <col min="4614" max="4614" width="10" style="9" customWidth="1"/>
    <col min="4615" max="4615" width="3.09765625" style="9" customWidth="1"/>
    <col min="4616" max="4616" width="3.69921875" style="9" customWidth="1"/>
    <col min="4617" max="4617" width="3.3984375" style="9" customWidth="1"/>
    <col min="4618" max="4618" width="6.8984375" style="9" customWidth="1"/>
    <col min="4619" max="4619" width="7.09765625" style="9" customWidth="1"/>
    <col min="4620" max="4620" width="6.09765625" style="9" customWidth="1"/>
    <col min="4621" max="4621" width="7" style="9" customWidth="1"/>
    <col min="4622" max="4622" width="7.59765625" style="9" customWidth="1"/>
    <col min="4623" max="4623" width="3.19921875" style="9" customWidth="1"/>
    <col min="4624" max="4624" width="7.19921875" style="9" customWidth="1"/>
    <col min="4625" max="4625" width="11.59765625" style="9" customWidth="1"/>
    <col min="4626" max="4627" width="11.19921875" style="9" customWidth="1"/>
    <col min="4628" max="4628" width="8.09765625" style="9" customWidth="1"/>
    <col min="4629" max="4629" width="5.8984375" style="9" customWidth="1"/>
    <col min="4630" max="4630" width="5" style="9" customWidth="1"/>
    <col min="4631" max="4631" width="8.3984375" style="9" customWidth="1"/>
    <col min="4632" max="4632" width="8.59765625" style="9" customWidth="1"/>
    <col min="4633" max="4633" width="6.3984375" style="9" customWidth="1"/>
    <col min="4634" max="4864" width="9.09765625" style="9"/>
    <col min="4865" max="4865" width="3.3984375" style="9" customWidth="1"/>
    <col min="4866" max="4866" width="5.3984375" style="9" customWidth="1"/>
    <col min="4867" max="4867" width="5.59765625" style="9" customWidth="1"/>
    <col min="4868" max="4868" width="6" style="9" customWidth="1"/>
    <col min="4869" max="4869" width="5.3984375" style="9" customWidth="1"/>
    <col min="4870" max="4870" width="10" style="9" customWidth="1"/>
    <col min="4871" max="4871" width="3.09765625" style="9" customWidth="1"/>
    <col min="4872" max="4872" width="3.69921875" style="9" customWidth="1"/>
    <col min="4873" max="4873" width="3.3984375" style="9" customWidth="1"/>
    <col min="4874" max="4874" width="6.8984375" style="9" customWidth="1"/>
    <col min="4875" max="4875" width="7.09765625" style="9" customWidth="1"/>
    <col min="4876" max="4876" width="6.09765625" style="9" customWidth="1"/>
    <col min="4877" max="4877" width="7" style="9" customWidth="1"/>
    <col min="4878" max="4878" width="7.59765625" style="9" customWidth="1"/>
    <col min="4879" max="4879" width="3.19921875" style="9" customWidth="1"/>
    <col min="4880" max="4880" width="7.19921875" style="9" customWidth="1"/>
    <col min="4881" max="4881" width="11.59765625" style="9" customWidth="1"/>
    <col min="4882" max="4883" width="11.19921875" style="9" customWidth="1"/>
    <col min="4884" max="4884" width="8.09765625" style="9" customWidth="1"/>
    <col min="4885" max="4885" width="5.8984375" style="9" customWidth="1"/>
    <col min="4886" max="4886" width="5" style="9" customWidth="1"/>
    <col min="4887" max="4887" width="8.3984375" style="9" customWidth="1"/>
    <col min="4888" max="4888" width="8.59765625" style="9" customWidth="1"/>
    <col min="4889" max="4889" width="6.3984375" style="9" customWidth="1"/>
    <col min="4890" max="5120" width="9.09765625" style="9"/>
    <col min="5121" max="5121" width="3.3984375" style="9" customWidth="1"/>
    <col min="5122" max="5122" width="5.3984375" style="9" customWidth="1"/>
    <col min="5123" max="5123" width="5.59765625" style="9" customWidth="1"/>
    <col min="5124" max="5124" width="6" style="9" customWidth="1"/>
    <col min="5125" max="5125" width="5.3984375" style="9" customWidth="1"/>
    <col min="5126" max="5126" width="10" style="9" customWidth="1"/>
    <col min="5127" max="5127" width="3.09765625" style="9" customWidth="1"/>
    <col min="5128" max="5128" width="3.69921875" style="9" customWidth="1"/>
    <col min="5129" max="5129" width="3.3984375" style="9" customWidth="1"/>
    <col min="5130" max="5130" width="6.8984375" style="9" customWidth="1"/>
    <col min="5131" max="5131" width="7.09765625" style="9" customWidth="1"/>
    <col min="5132" max="5132" width="6.09765625" style="9" customWidth="1"/>
    <col min="5133" max="5133" width="7" style="9" customWidth="1"/>
    <col min="5134" max="5134" width="7.59765625" style="9" customWidth="1"/>
    <col min="5135" max="5135" width="3.19921875" style="9" customWidth="1"/>
    <col min="5136" max="5136" width="7.19921875" style="9" customWidth="1"/>
    <col min="5137" max="5137" width="11.59765625" style="9" customWidth="1"/>
    <col min="5138" max="5139" width="11.19921875" style="9" customWidth="1"/>
    <col min="5140" max="5140" width="8.09765625" style="9" customWidth="1"/>
    <col min="5141" max="5141" width="5.8984375" style="9" customWidth="1"/>
    <col min="5142" max="5142" width="5" style="9" customWidth="1"/>
    <col min="5143" max="5143" width="8.3984375" style="9" customWidth="1"/>
    <col min="5144" max="5144" width="8.59765625" style="9" customWidth="1"/>
    <col min="5145" max="5145" width="6.3984375" style="9" customWidth="1"/>
    <col min="5146" max="5376" width="9.09765625" style="9"/>
    <col min="5377" max="5377" width="3.3984375" style="9" customWidth="1"/>
    <col min="5378" max="5378" width="5.3984375" style="9" customWidth="1"/>
    <col min="5379" max="5379" width="5.59765625" style="9" customWidth="1"/>
    <col min="5380" max="5380" width="6" style="9" customWidth="1"/>
    <col min="5381" max="5381" width="5.3984375" style="9" customWidth="1"/>
    <col min="5382" max="5382" width="10" style="9" customWidth="1"/>
    <col min="5383" max="5383" width="3.09765625" style="9" customWidth="1"/>
    <col min="5384" max="5384" width="3.69921875" style="9" customWidth="1"/>
    <col min="5385" max="5385" width="3.3984375" style="9" customWidth="1"/>
    <col min="5386" max="5386" width="6.8984375" style="9" customWidth="1"/>
    <col min="5387" max="5387" width="7.09765625" style="9" customWidth="1"/>
    <col min="5388" max="5388" width="6.09765625" style="9" customWidth="1"/>
    <col min="5389" max="5389" width="7" style="9" customWidth="1"/>
    <col min="5390" max="5390" width="7.59765625" style="9" customWidth="1"/>
    <col min="5391" max="5391" width="3.19921875" style="9" customWidth="1"/>
    <col min="5392" max="5392" width="7.19921875" style="9" customWidth="1"/>
    <col min="5393" max="5393" width="11.59765625" style="9" customWidth="1"/>
    <col min="5394" max="5395" width="11.19921875" style="9" customWidth="1"/>
    <col min="5396" max="5396" width="8.09765625" style="9" customWidth="1"/>
    <col min="5397" max="5397" width="5.8984375" style="9" customWidth="1"/>
    <col min="5398" max="5398" width="5" style="9" customWidth="1"/>
    <col min="5399" max="5399" width="8.3984375" style="9" customWidth="1"/>
    <col min="5400" max="5400" width="8.59765625" style="9" customWidth="1"/>
    <col min="5401" max="5401" width="6.3984375" style="9" customWidth="1"/>
    <col min="5402" max="5632" width="9.09765625" style="9"/>
    <col min="5633" max="5633" width="3.3984375" style="9" customWidth="1"/>
    <col min="5634" max="5634" width="5.3984375" style="9" customWidth="1"/>
    <col min="5635" max="5635" width="5.59765625" style="9" customWidth="1"/>
    <col min="5636" max="5636" width="6" style="9" customWidth="1"/>
    <col min="5637" max="5637" width="5.3984375" style="9" customWidth="1"/>
    <col min="5638" max="5638" width="10" style="9" customWidth="1"/>
    <col min="5639" max="5639" width="3.09765625" style="9" customWidth="1"/>
    <col min="5640" max="5640" width="3.69921875" style="9" customWidth="1"/>
    <col min="5641" max="5641" width="3.3984375" style="9" customWidth="1"/>
    <col min="5642" max="5642" width="6.8984375" style="9" customWidth="1"/>
    <col min="5643" max="5643" width="7.09765625" style="9" customWidth="1"/>
    <col min="5644" max="5644" width="6.09765625" style="9" customWidth="1"/>
    <col min="5645" max="5645" width="7" style="9" customWidth="1"/>
    <col min="5646" max="5646" width="7.59765625" style="9" customWidth="1"/>
    <col min="5647" max="5647" width="3.19921875" style="9" customWidth="1"/>
    <col min="5648" max="5648" width="7.19921875" style="9" customWidth="1"/>
    <col min="5649" max="5649" width="11.59765625" style="9" customWidth="1"/>
    <col min="5650" max="5651" width="11.19921875" style="9" customWidth="1"/>
    <col min="5652" max="5652" width="8.09765625" style="9" customWidth="1"/>
    <col min="5653" max="5653" width="5.8984375" style="9" customWidth="1"/>
    <col min="5654" max="5654" width="5" style="9" customWidth="1"/>
    <col min="5655" max="5655" width="8.3984375" style="9" customWidth="1"/>
    <col min="5656" max="5656" width="8.59765625" style="9" customWidth="1"/>
    <col min="5657" max="5657" width="6.3984375" style="9" customWidth="1"/>
    <col min="5658" max="5888" width="9.09765625" style="9"/>
    <col min="5889" max="5889" width="3.3984375" style="9" customWidth="1"/>
    <col min="5890" max="5890" width="5.3984375" style="9" customWidth="1"/>
    <col min="5891" max="5891" width="5.59765625" style="9" customWidth="1"/>
    <col min="5892" max="5892" width="6" style="9" customWidth="1"/>
    <col min="5893" max="5893" width="5.3984375" style="9" customWidth="1"/>
    <col min="5894" max="5894" width="10" style="9" customWidth="1"/>
    <col min="5895" max="5895" width="3.09765625" style="9" customWidth="1"/>
    <col min="5896" max="5896" width="3.69921875" style="9" customWidth="1"/>
    <col min="5897" max="5897" width="3.3984375" style="9" customWidth="1"/>
    <col min="5898" max="5898" width="6.8984375" style="9" customWidth="1"/>
    <col min="5899" max="5899" width="7.09765625" style="9" customWidth="1"/>
    <col min="5900" max="5900" width="6.09765625" style="9" customWidth="1"/>
    <col min="5901" max="5901" width="7" style="9" customWidth="1"/>
    <col min="5902" max="5902" width="7.59765625" style="9" customWidth="1"/>
    <col min="5903" max="5903" width="3.19921875" style="9" customWidth="1"/>
    <col min="5904" max="5904" width="7.19921875" style="9" customWidth="1"/>
    <col min="5905" max="5905" width="11.59765625" style="9" customWidth="1"/>
    <col min="5906" max="5907" width="11.19921875" style="9" customWidth="1"/>
    <col min="5908" max="5908" width="8.09765625" style="9" customWidth="1"/>
    <col min="5909" max="5909" width="5.8984375" style="9" customWidth="1"/>
    <col min="5910" max="5910" width="5" style="9" customWidth="1"/>
    <col min="5911" max="5911" width="8.3984375" style="9" customWidth="1"/>
    <col min="5912" max="5912" width="8.59765625" style="9" customWidth="1"/>
    <col min="5913" max="5913" width="6.3984375" style="9" customWidth="1"/>
    <col min="5914" max="6144" width="9.09765625" style="9"/>
    <col min="6145" max="6145" width="3.3984375" style="9" customWidth="1"/>
    <col min="6146" max="6146" width="5.3984375" style="9" customWidth="1"/>
    <col min="6147" max="6147" width="5.59765625" style="9" customWidth="1"/>
    <col min="6148" max="6148" width="6" style="9" customWidth="1"/>
    <col min="6149" max="6149" width="5.3984375" style="9" customWidth="1"/>
    <col min="6150" max="6150" width="10" style="9" customWidth="1"/>
    <col min="6151" max="6151" width="3.09765625" style="9" customWidth="1"/>
    <col min="6152" max="6152" width="3.69921875" style="9" customWidth="1"/>
    <col min="6153" max="6153" width="3.3984375" style="9" customWidth="1"/>
    <col min="6154" max="6154" width="6.8984375" style="9" customWidth="1"/>
    <col min="6155" max="6155" width="7.09765625" style="9" customWidth="1"/>
    <col min="6156" max="6156" width="6.09765625" style="9" customWidth="1"/>
    <col min="6157" max="6157" width="7" style="9" customWidth="1"/>
    <col min="6158" max="6158" width="7.59765625" style="9" customWidth="1"/>
    <col min="6159" max="6159" width="3.19921875" style="9" customWidth="1"/>
    <col min="6160" max="6160" width="7.19921875" style="9" customWidth="1"/>
    <col min="6161" max="6161" width="11.59765625" style="9" customWidth="1"/>
    <col min="6162" max="6163" width="11.19921875" style="9" customWidth="1"/>
    <col min="6164" max="6164" width="8.09765625" style="9" customWidth="1"/>
    <col min="6165" max="6165" width="5.8984375" style="9" customWidth="1"/>
    <col min="6166" max="6166" width="5" style="9" customWidth="1"/>
    <col min="6167" max="6167" width="8.3984375" style="9" customWidth="1"/>
    <col min="6168" max="6168" width="8.59765625" style="9" customWidth="1"/>
    <col min="6169" max="6169" width="6.3984375" style="9" customWidth="1"/>
    <col min="6170" max="6400" width="9.09765625" style="9"/>
    <col min="6401" max="6401" width="3.3984375" style="9" customWidth="1"/>
    <col min="6402" max="6402" width="5.3984375" style="9" customWidth="1"/>
    <col min="6403" max="6403" width="5.59765625" style="9" customWidth="1"/>
    <col min="6404" max="6404" width="6" style="9" customWidth="1"/>
    <col min="6405" max="6405" width="5.3984375" style="9" customWidth="1"/>
    <col min="6406" max="6406" width="10" style="9" customWidth="1"/>
    <col min="6407" max="6407" width="3.09765625" style="9" customWidth="1"/>
    <col min="6408" max="6408" width="3.69921875" style="9" customWidth="1"/>
    <col min="6409" max="6409" width="3.3984375" style="9" customWidth="1"/>
    <col min="6410" max="6410" width="6.8984375" style="9" customWidth="1"/>
    <col min="6411" max="6411" width="7.09765625" style="9" customWidth="1"/>
    <col min="6412" max="6412" width="6.09765625" style="9" customWidth="1"/>
    <col min="6413" max="6413" width="7" style="9" customWidth="1"/>
    <col min="6414" max="6414" width="7.59765625" style="9" customWidth="1"/>
    <col min="6415" max="6415" width="3.19921875" style="9" customWidth="1"/>
    <col min="6416" max="6416" width="7.19921875" style="9" customWidth="1"/>
    <col min="6417" max="6417" width="11.59765625" style="9" customWidth="1"/>
    <col min="6418" max="6419" width="11.19921875" style="9" customWidth="1"/>
    <col min="6420" max="6420" width="8.09765625" style="9" customWidth="1"/>
    <col min="6421" max="6421" width="5.8984375" style="9" customWidth="1"/>
    <col min="6422" max="6422" width="5" style="9" customWidth="1"/>
    <col min="6423" max="6423" width="8.3984375" style="9" customWidth="1"/>
    <col min="6424" max="6424" width="8.59765625" style="9" customWidth="1"/>
    <col min="6425" max="6425" width="6.3984375" style="9" customWidth="1"/>
    <col min="6426" max="6656" width="9.09765625" style="9"/>
    <col min="6657" max="6657" width="3.3984375" style="9" customWidth="1"/>
    <col min="6658" max="6658" width="5.3984375" style="9" customWidth="1"/>
    <col min="6659" max="6659" width="5.59765625" style="9" customWidth="1"/>
    <col min="6660" max="6660" width="6" style="9" customWidth="1"/>
    <col min="6661" max="6661" width="5.3984375" style="9" customWidth="1"/>
    <col min="6662" max="6662" width="10" style="9" customWidth="1"/>
    <col min="6663" max="6663" width="3.09765625" style="9" customWidth="1"/>
    <col min="6664" max="6664" width="3.69921875" style="9" customWidth="1"/>
    <col min="6665" max="6665" width="3.3984375" style="9" customWidth="1"/>
    <col min="6666" max="6666" width="6.8984375" style="9" customWidth="1"/>
    <col min="6667" max="6667" width="7.09765625" style="9" customWidth="1"/>
    <col min="6668" max="6668" width="6.09765625" style="9" customWidth="1"/>
    <col min="6669" max="6669" width="7" style="9" customWidth="1"/>
    <col min="6670" max="6670" width="7.59765625" style="9" customWidth="1"/>
    <col min="6671" max="6671" width="3.19921875" style="9" customWidth="1"/>
    <col min="6672" max="6672" width="7.19921875" style="9" customWidth="1"/>
    <col min="6673" max="6673" width="11.59765625" style="9" customWidth="1"/>
    <col min="6674" max="6675" width="11.19921875" style="9" customWidth="1"/>
    <col min="6676" max="6676" width="8.09765625" style="9" customWidth="1"/>
    <col min="6677" max="6677" width="5.8984375" style="9" customWidth="1"/>
    <col min="6678" max="6678" width="5" style="9" customWidth="1"/>
    <col min="6679" max="6679" width="8.3984375" style="9" customWidth="1"/>
    <col min="6680" max="6680" width="8.59765625" style="9" customWidth="1"/>
    <col min="6681" max="6681" width="6.3984375" style="9" customWidth="1"/>
    <col min="6682" max="6912" width="9.09765625" style="9"/>
    <col min="6913" max="6913" width="3.3984375" style="9" customWidth="1"/>
    <col min="6914" max="6914" width="5.3984375" style="9" customWidth="1"/>
    <col min="6915" max="6915" width="5.59765625" style="9" customWidth="1"/>
    <col min="6916" max="6916" width="6" style="9" customWidth="1"/>
    <col min="6917" max="6917" width="5.3984375" style="9" customWidth="1"/>
    <col min="6918" max="6918" width="10" style="9" customWidth="1"/>
    <col min="6919" max="6919" width="3.09765625" style="9" customWidth="1"/>
    <col min="6920" max="6920" width="3.69921875" style="9" customWidth="1"/>
    <col min="6921" max="6921" width="3.3984375" style="9" customWidth="1"/>
    <col min="6922" max="6922" width="6.8984375" style="9" customWidth="1"/>
    <col min="6923" max="6923" width="7.09765625" style="9" customWidth="1"/>
    <col min="6924" max="6924" width="6.09765625" style="9" customWidth="1"/>
    <col min="6925" max="6925" width="7" style="9" customWidth="1"/>
    <col min="6926" max="6926" width="7.59765625" style="9" customWidth="1"/>
    <col min="6927" max="6927" width="3.19921875" style="9" customWidth="1"/>
    <col min="6928" max="6928" width="7.19921875" style="9" customWidth="1"/>
    <col min="6929" max="6929" width="11.59765625" style="9" customWidth="1"/>
    <col min="6930" max="6931" width="11.19921875" style="9" customWidth="1"/>
    <col min="6932" max="6932" width="8.09765625" style="9" customWidth="1"/>
    <col min="6933" max="6933" width="5.8984375" style="9" customWidth="1"/>
    <col min="6934" max="6934" width="5" style="9" customWidth="1"/>
    <col min="6935" max="6935" width="8.3984375" style="9" customWidth="1"/>
    <col min="6936" max="6936" width="8.59765625" style="9" customWidth="1"/>
    <col min="6937" max="6937" width="6.3984375" style="9" customWidth="1"/>
    <col min="6938" max="7168" width="9.09765625" style="9"/>
    <col min="7169" max="7169" width="3.3984375" style="9" customWidth="1"/>
    <col min="7170" max="7170" width="5.3984375" style="9" customWidth="1"/>
    <col min="7171" max="7171" width="5.59765625" style="9" customWidth="1"/>
    <col min="7172" max="7172" width="6" style="9" customWidth="1"/>
    <col min="7173" max="7173" width="5.3984375" style="9" customWidth="1"/>
    <col min="7174" max="7174" width="10" style="9" customWidth="1"/>
    <col min="7175" max="7175" width="3.09765625" style="9" customWidth="1"/>
    <col min="7176" max="7176" width="3.69921875" style="9" customWidth="1"/>
    <col min="7177" max="7177" width="3.3984375" style="9" customWidth="1"/>
    <col min="7178" max="7178" width="6.8984375" style="9" customWidth="1"/>
    <col min="7179" max="7179" width="7.09765625" style="9" customWidth="1"/>
    <col min="7180" max="7180" width="6.09765625" style="9" customWidth="1"/>
    <col min="7181" max="7181" width="7" style="9" customWidth="1"/>
    <col min="7182" max="7182" width="7.59765625" style="9" customWidth="1"/>
    <col min="7183" max="7183" width="3.19921875" style="9" customWidth="1"/>
    <col min="7184" max="7184" width="7.19921875" style="9" customWidth="1"/>
    <col min="7185" max="7185" width="11.59765625" style="9" customWidth="1"/>
    <col min="7186" max="7187" width="11.19921875" style="9" customWidth="1"/>
    <col min="7188" max="7188" width="8.09765625" style="9" customWidth="1"/>
    <col min="7189" max="7189" width="5.8984375" style="9" customWidth="1"/>
    <col min="7190" max="7190" width="5" style="9" customWidth="1"/>
    <col min="7191" max="7191" width="8.3984375" style="9" customWidth="1"/>
    <col min="7192" max="7192" width="8.59765625" style="9" customWidth="1"/>
    <col min="7193" max="7193" width="6.3984375" style="9" customWidth="1"/>
    <col min="7194" max="7424" width="9.09765625" style="9"/>
    <col min="7425" max="7425" width="3.3984375" style="9" customWidth="1"/>
    <col min="7426" max="7426" width="5.3984375" style="9" customWidth="1"/>
    <col min="7427" max="7427" width="5.59765625" style="9" customWidth="1"/>
    <col min="7428" max="7428" width="6" style="9" customWidth="1"/>
    <col min="7429" max="7429" width="5.3984375" style="9" customWidth="1"/>
    <col min="7430" max="7430" width="10" style="9" customWidth="1"/>
    <col min="7431" max="7431" width="3.09765625" style="9" customWidth="1"/>
    <col min="7432" max="7432" width="3.69921875" style="9" customWidth="1"/>
    <col min="7433" max="7433" width="3.3984375" style="9" customWidth="1"/>
    <col min="7434" max="7434" width="6.8984375" style="9" customWidth="1"/>
    <col min="7435" max="7435" width="7.09765625" style="9" customWidth="1"/>
    <col min="7436" max="7436" width="6.09765625" style="9" customWidth="1"/>
    <col min="7437" max="7437" width="7" style="9" customWidth="1"/>
    <col min="7438" max="7438" width="7.59765625" style="9" customWidth="1"/>
    <col min="7439" max="7439" width="3.19921875" style="9" customWidth="1"/>
    <col min="7440" max="7440" width="7.19921875" style="9" customWidth="1"/>
    <col min="7441" max="7441" width="11.59765625" style="9" customWidth="1"/>
    <col min="7442" max="7443" width="11.19921875" style="9" customWidth="1"/>
    <col min="7444" max="7444" width="8.09765625" style="9" customWidth="1"/>
    <col min="7445" max="7445" width="5.8984375" style="9" customWidth="1"/>
    <col min="7446" max="7446" width="5" style="9" customWidth="1"/>
    <col min="7447" max="7447" width="8.3984375" style="9" customWidth="1"/>
    <col min="7448" max="7448" width="8.59765625" style="9" customWidth="1"/>
    <col min="7449" max="7449" width="6.3984375" style="9" customWidth="1"/>
    <col min="7450" max="7680" width="9.09765625" style="9"/>
    <col min="7681" max="7681" width="3.3984375" style="9" customWidth="1"/>
    <col min="7682" max="7682" width="5.3984375" style="9" customWidth="1"/>
    <col min="7683" max="7683" width="5.59765625" style="9" customWidth="1"/>
    <col min="7684" max="7684" width="6" style="9" customWidth="1"/>
    <col min="7685" max="7685" width="5.3984375" style="9" customWidth="1"/>
    <col min="7686" max="7686" width="10" style="9" customWidth="1"/>
    <col min="7687" max="7687" width="3.09765625" style="9" customWidth="1"/>
    <col min="7688" max="7688" width="3.69921875" style="9" customWidth="1"/>
    <col min="7689" max="7689" width="3.3984375" style="9" customWidth="1"/>
    <col min="7690" max="7690" width="6.8984375" style="9" customWidth="1"/>
    <col min="7691" max="7691" width="7.09765625" style="9" customWidth="1"/>
    <col min="7692" max="7692" width="6.09765625" style="9" customWidth="1"/>
    <col min="7693" max="7693" width="7" style="9" customWidth="1"/>
    <col min="7694" max="7694" width="7.59765625" style="9" customWidth="1"/>
    <col min="7695" max="7695" width="3.19921875" style="9" customWidth="1"/>
    <col min="7696" max="7696" width="7.19921875" style="9" customWidth="1"/>
    <col min="7697" max="7697" width="11.59765625" style="9" customWidth="1"/>
    <col min="7698" max="7699" width="11.19921875" style="9" customWidth="1"/>
    <col min="7700" max="7700" width="8.09765625" style="9" customWidth="1"/>
    <col min="7701" max="7701" width="5.8984375" style="9" customWidth="1"/>
    <col min="7702" max="7702" width="5" style="9" customWidth="1"/>
    <col min="7703" max="7703" width="8.3984375" style="9" customWidth="1"/>
    <col min="7704" max="7704" width="8.59765625" style="9" customWidth="1"/>
    <col min="7705" max="7705" width="6.3984375" style="9" customWidth="1"/>
    <col min="7706" max="7936" width="9.09765625" style="9"/>
    <col min="7937" max="7937" width="3.3984375" style="9" customWidth="1"/>
    <col min="7938" max="7938" width="5.3984375" style="9" customWidth="1"/>
    <col min="7939" max="7939" width="5.59765625" style="9" customWidth="1"/>
    <col min="7940" max="7940" width="6" style="9" customWidth="1"/>
    <col min="7941" max="7941" width="5.3984375" style="9" customWidth="1"/>
    <col min="7942" max="7942" width="10" style="9" customWidth="1"/>
    <col min="7943" max="7943" width="3.09765625" style="9" customWidth="1"/>
    <col min="7944" max="7944" width="3.69921875" style="9" customWidth="1"/>
    <col min="7945" max="7945" width="3.3984375" style="9" customWidth="1"/>
    <col min="7946" max="7946" width="6.8984375" style="9" customWidth="1"/>
    <col min="7947" max="7947" width="7.09765625" style="9" customWidth="1"/>
    <col min="7948" max="7948" width="6.09765625" style="9" customWidth="1"/>
    <col min="7949" max="7949" width="7" style="9" customWidth="1"/>
    <col min="7950" max="7950" width="7.59765625" style="9" customWidth="1"/>
    <col min="7951" max="7951" width="3.19921875" style="9" customWidth="1"/>
    <col min="7952" max="7952" width="7.19921875" style="9" customWidth="1"/>
    <col min="7953" max="7953" width="11.59765625" style="9" customWidth="1"/>
    <col min="7954" max="7955" width="11.19921875" style="9" customWidth="1"/>
    <col min="7956" max="7956" width="8.09765625" style="9" customWidth="1"/>
    <col min="7957" max="7957" width="5.8984375" style="9" customWidth="1"/>
    <col min="7958" max="7958" width="5" style="9" customWidth="1"/>
    <col min="7959" max="7959" width="8.3984375" style="9" customWidth="1"/>
    <col min="7960" max="7960" width="8.59765625" style="9" customWidth="1"/>
    <col min="7961" max="7961" width="6.3984375" style="9" customWidth="1"/>
    <col min="7962" max="8192" width="9.09765625" style="9"/>
    <col min="8193" max="8193" width="3.3984375" style="9" customWidth="1"/>
    <col min="8194" max="8194" width="5.3984375" style="9" customWidth="1"/>
    <col min="8195" max="8195" width="5.59765625" style="9" customWidth="1"/>
    <col min="8196" max="8196" width="6" style="9" customWidth="1"/>
    <col min="8197" max="8197" width="5.3984375" style="9" customWidth="1"/>
    <col min="8198" max="8198" width="10" style="9" customWidth="1"/>
    <col min="8199" max="8199" width="3.09765625" style="9" customWidth="1"/>
    <col min="8200" max="8200" width="3.69921875" style="9" customWidth="1"/>
    <col min="8201" max="8201" width="3.3984375" style="9" customWidth="1"/>
    <col min="8202" max="8202" width="6.8984375" style="9" customWidth="1"/>
    <col min="8203" max="8203" width="7.09765625" style="9" customWidth="1"/>
    <col min="8204" max="8204" width="6.09765625" style="9" customWidth="1"/>
    <col min="8205" max="8205" width="7" style="9" customWidth="1"/>
    <col min="8206" max="8206" width="7.59765625" style="9" customWidth="1"/>
    <col min="8207" max="8207" width="3.19921875" style="9" customWidth="1"/>
    <col min="8208" max="8208" width="7.19921875" style="9" customWidth="1"/>
    <col min="8209" max="8209" width="11.59765625" style="9" customWidth="1"/>
    <col min="8210" max="8211" width="11.19921875" style="9" customWidth="1"/>
    <col min="8212" max="8212" width="8.09765625" style="9" customWidth="1"/>
    <col min="8213" max="8213" width="5.8984375" style="9" customWidth="1"/>
    <col min="8214" max="8214" width="5" style="9" customWidth="1"/>
    <col min="8215" max="8215" width="8.3984375" style="9" customWidth="1"/>
    <col min="8216" max="8216" width="8.59765625" style="9" customWidth="1"/>
    <col min="8217" max="8217" width="6.3984375" style="9" customWidth="1"/>
    <col min="8218" max="8448" width="9.09765625" style="9"/>
    <col min="8449" max="8449" width="3.3984375" style="9" customWidth="1"/>
    <col min="8450" max="8450" width="5.3984375" style="9" customWidth="1"/>
    <col min="8451" max="8451" width="5.59765625" style="9" customWidth="1"/>
    <col min="8452" max="8452" width="6" style="9" customWidth="1"/>
    <col min="8453" max="8453" width="5.3984375" style="9" customWidth="1"/>
    <col min="8454" max="8454" width="10" style="9" customWidth="1"/>
    <col min="8455" max="8455" width="3.09765625" style="9" customWidth="1"/>
    <col min="8456" max="8456" width="3.69921875" style="9" customWidth="1"/>
    <col min="8457" max="8457" width="3.3984375" style="9" customWidth="1"/>
    <col min="8458" max="8458" width="6.8984375" style="9" customWidth="1"/>
    <col min="8459" max="8459" width="7.09765625" style="9" customWidth="1"/>
    <col min="8460" max="8460" width="6.09765625" style="9" customWidth="1"/>
    <col min="8461" max="8461" width="7" style="9" customWidth="1"/>
    <col min="8462" max="8462" width="7.59765625" style="9" customWidth="1"/>
    <col min="8463" max="8463" width="3.19921875" style="9" customWidth="1"/>
    <col min="8464" max="8464" width="7.19921875" style="9" customWidth="1"/>
    <col min="8465" max="8465" width="11.59765625" style="9" customWidth="1"/>
    <col min="8466" max="8467" width="11.19921875" style="9" customWidth="1"/>
    <col min="8468" max="8468" width="8.09765625" style="9" customWidth="1"/>
    <col min="8469" max="8469" width="5.8984375" style="9" customWidth="1"/>
    <col min="8470" max="8470" width="5" style="9" customWidth="1"/>
    <col min="8471" max="8471" width="8.3984375" style="9" customWidth="1"/>
    <col min="8472" max="8472" width="8.59765625" style="9" customWidth="1"/>
    <col min="8473" max="8473" width="6.3984375" style="9" customWidth="1"/>
    <col min="8474" max="8704" width="9.09765625" style="9"/>
    <col min="8705" max="8705" width="3.3984375" style="9" customWidth="1"/>
    <col min="8706" max="8706" width="5.3984375" style="9" customWidth="1"/>
    <col min="8707" max="8707" width="5.59765625" style="9" customWidth="1"/>
    <col min="8708" max="8708" width="6" style="9" customWidth="1"/>
    <col min="8709" max="8709" width="5.3984375" style="9" customWidth="1"/>
    <col min="8710" max="8710" width="10" style="9" customWidth="1"/>
    <col min="8711" max="8711" width="3.09765625" style="9" customWidth="1"/>
    <col min="8712" max="8712" width="3.69921875" style="9" customWidth="1"/>
    <col min="8713" max="8713" width="3.3984375" style="9" customWidth="1"/>
    <col min="8714" max="8714" width="6.8984375" style="9" customWidth="1"/>
    <col min="8715" max="8715" width="7.09765625" style="9" customWidth="1"/>
    <col min="8716" max="8716" width="6.09765625" style="9" customWidth="1"/>
    <col min="8717" max="8717" width="7" style="9" customWidth="1"/>
    <col min="8718" max="8718" width="7.59765625" style="9" customWidth="1"/>
    <col min="8719" max="8719" width="3.19921875" style="9" customWidth="1"/>
    <col min="8720" max="8720" width="7.19921875" style="9" customWidth="1"/>
    <col min="8721" max="8721" width="11.59765625" style="9" customWidth="1"/>
    <col min="8722" max="8723" width="11.19921875" style="9" customWidth="1"/>
    <col min="8724" max="8724" width="8.09765625" style="9" customWidth="1"/>
    <col min="8725" max="8725" width="5.8984375" style="9" customWidth="1"/>
    <col min="8726" max="8726" width="5" style="9" customWidth="1"/>
    <col min="8727" max="8727" width="8.3984375" style="9" customWidth="1"/>
    <col min="8728" max="8728" width="8.59765625" style="9" customWidth="1"/>
    <col min="8729" max="8729" width="6.3984375" style="9" customWidth="1"/>
    <col min="8730" max="8960" width="9.09765625" style="9"/>
    <col min="8961" max="8961" width="3.3984375" style="9" customWidth="1"/>
    <col min="8962" max="8962" width="5.3984375" style="9" customWidth="1"/>
    <col min="8963" max="8963" width="5.59765625" style="9" customWidth="1"/>
    <col min="8964" max="8964" width="6" style="9" customWidth="1"/>
    <col min="8965" max="8965" width="5.3984375" style="9" customWidth="1"/>
    <col min="8966" max="8966" width="10" style="9" customWidth="1"/>
    <col min="8967" max="8967" width="3.09765625" style="9" customWidth="1"/>
    <col min="8968" max="8968" width="3.69921875" style="9" customWidth="1"/>
    <col min="8969" max="8969" width="3.3984375" style="9" customWidth="1"/>
    <col min="8970" max="8970" width="6.8984375" style="9" customWidth="1"/>
    <col min="8971" max="8971" width="7.09765625" style="9" customWidth="1"/>
    <col min="8972" max="8972" width="6.09765625" style="9" customWidth="1"/>
    <col min="8973" max="8973" width="7" style="9" customWidth="1"/>
    <col min="8974" max="8974" width="7.59765625" style="9" customWidth="1"/>
    <col min="8975" max="8975" width="3.19921875" style="9" customWidth="1"/>
    <col min="8976" max="8976" width="7.19921875" style="9" customWidth="1"/>
    <col min="8977" max="8977" width="11.59765625" style="9" customWidth="1"/>
    <col min="8978" max="8979" width="11.19921875" style="9" customWidth="1"/>
    <col min="8980" max="8980" width="8.09765625" style="9" customWidth="1"/>
    <col min="8981" max="8981" width="5.8984375" style="9" customWidth="1"/>
    <col min="8982" max="8982" width="5" style="9" customWidth="1"/>
    <col min="8983" max="8983" width="8.3984375" style="9" customWidth="1"/>
    <col min="8984" max="8984" width="8.59765625" style="9" customWidth="1"/>
    <col min="8985" max="8985" width="6.3984375" style="9" customWidth="1"/>
    <col min="8986" max="9216" width="9.09765625" style="9"/>
    <col min="9217" max="9217" width="3.3984375" style="9" customWidth="1"/>
    <col min="9218" max="9218" width="5.3984375" style="9" customWidth="1"/>
    <col min="9219" max="9219" width="5.59765625" style="9" customWidth="1"/>
    <col min="9220" max="9220" width="6" style="9" customWidth="1"/>
    <col min="9221" max="9221" width="5.3984375" style="9" customWidth="1"/>
    <col min="9222" max="9222" width="10" style="9" customWidth="1"/>
    <col min="9223" max="9223" width="3.09765625" style="9" customWidth="1"/>
    <col min="9224" max="9224" width="3.69921875" style="9" customWidth="1"/>
    <col min="9225" max="9225" width="3.3984375" style="9" customWidth="1"/>
    <col min="9226" max="9226" width="6.8984375" style="9" customWidth="1"/>
    <col min="9227" max="9227" width="7.09765625" style="9" customWidth="1"/>
    <col min="9228" max="9228" width="6.09765625" style="9" customWidth="1"/>
    <col min="9229" max="9229" width="7" style="9" customWidth="1"/>
    <col min="9230" max="9230" width="7.59765625" style="9" customWidth="1"/>
    <col min="9231" max="9231" width="3.19921875" style="9" customWidth="1"/>
    <col min="9232" max="9232" width="7.19921875" style="9" customWidth="1"/>
    <col min="9233" max="9233" width="11.59765625" style="9" customWidth="1"/>
    <col min="9234" max="9235" width="11.19921875" style="9" customWidth="1"/>
    <col min="9236" max="9236" width="8.09765625" style="9" customWidth="1"/>
    <col min="9237" max="9237" width="5.8984375" style="9" customWidth="1"/>
    <col min="9238" max="9238" width="5" style="9" customWidth="1"/>
    <col min="9239" max="9239" width="8.3984375" style="9" customWidth="1"/>
    <col min="9240" max="9240" width="8.59765625" style="9" customWidth="1"/>
    <col min="9241" max="9241" width="6.3984375" style="9" customWidth="1"/>
    <col min="9242" max="9472" width="9.09765625" style="9"/>
    <col min="9473" max="9473" width="3.3984375" style="9" customWidth="1"/>
    <col min="9474" max="9474" width="5.3984375" style="9" customWidth="1"/>
    <col min="9475" max="9475" width="5.59765625" style="9" customWidth="1"/>
    <col min="9476" max="9476" width="6" style="9" customWidth="1"/>
    <col min="9477" max="9477" width="5.3984375" style="9" customWidth="1"/>
    <col min="9478" max="9478" width="10" style="9" customWidth="1"/>
    <col min="9479" max="9479" width="3.09765625" style="9" customWidth="1"/>
    <col min="9480" max="9480" width="3.69921875" style="9" customWidth="1"/>
    <col min="9481" max="9481" width="3.3984375" style="9" customWidth="1"/>
    <col min="9482" max="9482" width="6.8984375" style="9" customWidth="1"/>
    <col min="9483" max="9483" width="7.09765625" style="9" customWidth="1"/>
    <col min="9484" max="9484" width="6.09765625" style="9" customWidth="1"/>
    <col min="9485" max="9485" width="7" style="9" customWidth="1"/>
    <col min="9486" max="9486" width="7.59765625" style="9" customWidth="1"/>
    <col min="9487" max="9487" width="3.19921875" style="9" customWidth="1"/>
    <col min="9488" max="9488" width="7.19921875" style="9" customWidth="1"/>
    <col min="9489" max="9489" width="11.59765625" style="9" customWidth="1"/>
    <col min="9490" max="9491" width="11.19921875" style="9" customWidth="1"/>
    <col min="9492" max="9492" width="8.09765625" style="9" customWidth="1"/>
    <col min="9493" max="9493" width="5.8984375" style="9" customWidth="1"/>
    <col min="9494" max="9494" width="5" style="9" customWidth="1"/>
    <col min="9495" max="9495" width="8.3984375" style="9" customWidth="1"/>
    <col min="9496" max="9496" width="8.59765625" style="9" customWidth="1"/>
    <col min="9497" max="9497" width="6.3984375" style="9" customWidth="1"/>
    <col min="9498" max="9728" width="9.09765625" style="9"/>
    <col min="9729" max="9729" width="3.3984375" style="9" customWidth="1"/>
    <col min="9730" max="9730" width="5.3984375" style="9" customWidth="1"/>
    <col min="9731" max="9731" width="5.59765625" style="9" customWidth="1"/>
    <col min="9732" max="9732" width="6" style="9" customWidth="1"/>
    <col min="9733" max="9733" width="5.3984375" style="9" customWidth="1"/>
    <col min="9734" max="9734" width="10" style="9" customWidth="1"/>
    <col min="9735" max="9735" width="3.09765625" style="9" customWidth="1"/>
    <col min="9736" max="9736" width="3.69921875" style="9" customWidth="1"/>
    <col min="9737" max="9737" width="3.3984375" style="9" customWidth="1"/>
    <col min="9738" max="9738" width="6.8984375" style="9" customWidth="1"/>
    <col min="9739" max="9739" width="7.09765625" style="9" customWidth="1"/>
    <col min="9740" max="9740" width="6.09765625" style="9" customWidth="1"/>
    <col min="9741" max="9741" width="7" style="9" customWidth="1"/>
    <col min="9742" max="9742" width="7.59765625" style="9" customWidth="1"/>
    <col min="9743" max="9743" width="3.19921875" style="9" customWidth="1"/>
    <col min="9744" max="9744" width="7.19921875" style="9" customWidth="1"/>
    <col min="9745" max="9745" width="11.59765625" style="9" customWidth="1"/>
    <col min="9746" max="9747" width="11.19921875" style="9" customWidth="1"/>
    <col min="9748" max="9748" width="8.09765625" style="9" customWidth="1"/>
    <col min="9749" max="9749" width="5.8984375" style="9" customWidth="1"/>
    <col min="9750" max="9750" width="5" style="9" customWidth="1"/>
    <col min="9751" max="9751" width="8.3984375" style="9" customWidth="1"/>
    <col min="9752" max="9752" width="8.59765625" style="9" customWidth="1"/>
    <col min="9753" max="9753" width="6.3984375" style="9" customWidth="1"/>
    <col min="9754" max="9984" width="9.09765625" style="9"/>
    <col min="9985" max="9985" width="3.3984375" style="9" customWidth="1"/>
    <col min="9986" max="9986" width="5.3984375" style="9" customWidth="1"/>
    <col min="9987" max="9987" width="5.59765625" style="9" customWidth="1"/>
    <col min="9988" max="9988" width="6" style="9" customWidth="1"/>
    <col min="9989" max="9989" width="5.3984375" style="9" customWidth="1"/>
    <col min="9990" max="9990" width="10" style="9" customWidth="1"/>
    <col min="9991" max="9991" width="3.09765625" style="9" customWidth="1"/>
    <col min="9992" max="9992" width="3.69921875" style="9" customWidth="1"/>
    <col min="9993" max="9993" width="3.3984375" style="9" customWidth="1"/>
    <col min="9994" max="9994" width="6.8984375" style="9" customWidth="1"/>
    <col min="9995" max="9995" width="7.09765625" style="9" customWidth="1"/>
    <col min="9996" max="9996" width="6.09765625" style="9" customWidth="1"/>
    <col min="9997" max="9997" width="7" style="9" customWidth="1"/>
    <col min="9998" max="9998" width="7.59765625" style="9" customWidth="1"/>
    <col min="9999" max="9999" width="3.19921875" style="9" customWidth="1"/>
    <col min="10000" max="10000" width="7.19921875" style="9" customWidth="1"/>
    <col min="10001" max="10001" width="11.59765625" style="9" customWidth="1"/>
    <col min="10002" max="10003" width="11.19921875" style="9" customWidth="1"/>
    <col min="10004" max="10004" width="8.09765625" style="9" customWidth="1"/>
    <col min="10005" max="10005" width="5.8984375" style="9" customWidth="1"/>
    <col min="10006" max="10006" width="5" style="9" customWidth="1"/>
    <col min="10007" max="10007" width="8.3984375" style="9" customWidth="1"/>
    <col min="10008" max="10008" width="8.59765625" style="9" customWidth="1"/>
    <col min="10009" max="10009" width="6.3984375" style="9" customWidth="1"/>
    <col min="10010" max="10240" width="9.09765625" style="9"/>
    <col min="10241" max="10241" width="3.3984375" style="9" customWidth="1"/>
    <col min="10242" max="10242" width="5.3984375" style="9" customWidth="1"/>
    <col min="10243" max="10243" width="5.59765625" style="9" customWidth="1"/>
    <col min="10244" max="10244" width="6" style="9" customWidth="1"/>
    <col min="10245" max="10245" width="5.3984375" style="9" customWidth="1"/>
    <col min="10246" max="10246" width="10" style="9" customWidth="1"/>
    <col min="10247" max="10247" width="3.09765625" style="9" customWidth="1"/>
    <col min="10248" max="10248" width="3.69921875" style="9" customWidth="1"/>
    <col min="10249" max="10249" width="3.3984375" style="9" customWidth="1"/>
    <col min="10250" max="10250" width="6.8984375" style="9" customWidth="1"/>
    <col min="10251" max="10251" width="7.09765625" style="9" customWidth="1"/>
    <col min="10252" max="10252" width="6.09765625" style="9" customWidth="1"/>
    <col min="10253" max="10253" width="7" style="9" customWidth="1"/>
    <col min="10254" max="10254" width="7.59765625" style="9" customWidth="1"/>
    <col min="10255" max="10255" width="3.19921875" style="9" customWidth="1"/>
    <col min="10256" max="10256" width="7.19921875" style="9" customWidth="1"/>
    <col min="10257" max="10257" width="11.59765625" style="9" customWidth="1"/>
    <col min="10258" max="10259" width="11.19921875" style="9" customWidth="1"/>
    <col min="10260" max="10260" width="8.09765625" style="9" customWidth="1"/>
    <col min="10261" max="10261" width="5.8984375" style="9" customWidth="1"/>
    <col min="10262" max="10262" width="5" style="9" customWidth="1"/>
    <col min="10263" max="10263" width="8.3984375" style="9" customWidth="1"/>
    <col min="10264" max="10264" width="8.59765625" style="9" customWidth="1"/>
    <col min="10265" max="10265" width="6.3984375" style="9" customWidth="1"/>
    <col min="10266" max="10496" width="9.09765625" style="9"/>
    <col min="10497" max="10497" width="3.3984375" style="9" customWidth="1"/>
    <col min="10498" max="10498" width="5.3984375" style="9" customWidth="1"/>
    <col min="10499" max="10499" width="5.59765625" style="9" customWidth="1"/>
    <col min="10500" max="10500" width="6" style="9" customWidth="1"/>
    <col min="10501" max="10501" width="5.3984375" style="9" customWidth="1"/>
    <col min="10502" max="10502" width="10" style="9" customWidth="1"/>
    <col min="10503" max="10503" width="3.09765625" style="9" customWidth="1"/>
    <col min="10504" max="10504" width="3.69921875" style="9" customWidth="1"/>
    <col min="10505" max="10505" width="3.3984375" style="9" customWidth="1"/>
    <col min="10506" max="10506" width="6.8984375" style="9" customWidth="1"/>
    <col min="10507" max="10507" width="7.09765625" style="9" customWidth="1"/>
    <col min="10508" max="10508" width="6.09765625" style="9" customWidth="1"/>
    <col min="10509" max="10509" width="7" style="9" customWidth="1"/>
    <col min="10510" max="10510" width="7.59765625" style="9" customWidth="1"/>
    <col min="10511" max="10511" width="3.19921875" style="9" customWidth="1"/>
    <col min="10512" max="10512" width="7.19921875" style="9" customWidth="1"/>
    <col min="10513" max="10513" width="11.59765625" style="9" customWidth="1"/>
    <col min="10514" max="10515" width="11.19921875" style="9" customWidth="1"/>
    <col min="10516" max="10516" width="8.09765625" style="9" customWidth="1"/>
    <col min="10517" max="10517" width="5.8984375" style="9" customWidth="1"/>
    <col min="10518" max="10518" width="5" style="9" customWidth="1"/>
    <col min="10519" max="10519" width="8.3984375" style="9" customWidth="1"/>
    <col min="10520" max="10520" width="8.59765625" style="9" customWidth="1"/>
    <col min="10521" max="10521" width="6.3984375" style="9" customWidth="1"/>
    <col min="10522" max="10752" width="9.09765625" style="9"/>
    <col min="10753" max="10753" width="3.3984375" style="9" customWidth="1"/>
    <col min="10754" max="10754" width="5.3984375" style="9" customWidth="1"/>
    <col min="10755" max="10755" width="5.59765625" style="9" customWidth="1"/>
    <col min="10756" max="10756" width="6" style="9" customWidth="1"/>
    <col min="10757" max="10757" width="5.3984375" style="9" customWidth="1"/>
    <col min="10758" max="10758" width="10" style="9" customWidth="1"/>
    <col min="10759" max="10759" width="3.09765625" style="9" customWidth="1"/>
    <col min="10760" max="10760" width="3.69921875" style="9" customWidth="1"/>
    <col min="10761" max="10761" width="3.3984375" style="9" customWidth="1"/>
    <col min="10762" max="10762" width="6.8984375" style="9" customWidth="1"/>
    <col min="10763" max="10763" width="7.09765625" style="9" customWidth="1"/>
    <col min="10764" max="10764" width="6.09765625" style="9" customWidth="1"/>
    <col min="10765" max="10765" width="7" style="9" customWidth="1"/>
    <col min="10766" max="10766" width="7.59765625" style="9" customWidth="1"/>
    <col min="10767" max="10767" width="3.19921875" style="9" customWidth="1"/>
    <col min="10768" max="10768" width="7.19921875" style="9" customWidth="1"/>
    <col min="10769" max="10769" width="11.59765625" style="9" customWidth="1"/>
    <col min="10770" max="10771" width="11.19921875" style="9" customWidth="1"/>
    <col min="10772" max="10772" width="8.09765625" style="9" customWidth="1"/>
    <col min="10773" max="10773" width="5.8984375" style="9" customWidth="1"/>
    <col min="10774" max="10774" width="5" style="9" customWidth="1"/>
    <col min="10775" max="10775" width="8.3984375" style="9" customWidth="1"/>
    <col min="10776" max="10776" width="8.59765625" style="9" customWidth="1"/>
    <col min="10777" max="10777" width="6.3984375" style="9" customWidth="1"/>
    <col min="10778" max="11008" width="9.09765625" style="9"/>
    <col min="11009" max="11009" width="3.3984375" style="9" customWidth="1"/>
    <col min="11010" max="11010" width="5.3984375" style="9" customWidth="1"/>
    <col min="11011" max="11011" width="5.59765625" style="9" customWidth="1"/>
    <col min="11012" max="11012" width="6" style="9" customWidth="1"/>
    <col min="11013" max="11013" width="5.3984375" style="9" customWidth="1"/>
    <col min="11014" max="11014" width="10" style="9" customWidth="1"/>
    <col min="11015" max="11015" width="3.09765625" style="9" customWidth="1"/>
    <col min="11016" max="11016" width="3.69921875" style="9" customWidth="1"/>
    <col min="11017" max="11017" width="3.3984375" style="9" customWidth="1"/>
    <col min="11018" max="11018" width="6.8984375" style="9" customWidth="1"/>
    <col min="11019" max="11019" width="7.09765625" style="9" customWidth="1"/>
    <col min="11020" max="11020" width="6.09765625" style="9" customWidth="1"/>
    <col min="11021" max="11021" width="7" style="9" customWidth="1"/>
    <col min="11022" max="11022" width="7.59765625" style="9" customWidth="1"/>
    <col min="11023" max="11023" width="3.19921875" style="9" customWidth="1"/>
    <col min="11024" max="11024" width="7.19921875" style="9" customWidth="1"/>
    <col min="11025" max="11025" width="11.59765625" style="9" customWidth="1"/>
    <col min="11026" max="11027" width="11.19921875" style="9" customWidth="1"/>
    <col min="11028" max="11028" width="8.09765625" style="9" customWidth="1"/>
    <col min="11029" max="11029" width="5.8984375" style="9" customWidth="1"/>
    <col min="11030" max="11030" width="5" style="9" customWidth="1"/>
    <col min="11031" max="11031" width="8.3984375" style="9" customWidth="1"/>
    <col min="11032" max="11032" width="8.59765625" style="9" customWidth="1"/>
    <col min="11033" max="11033" width="6.3984375" style="9" customWidth="1"/>
    <col min="11034" max="11264" width="9.09765625" style="9"/>
    <col min="11265" max="11265" width="3.3984375" style="9" customWidth="1"/>
    <col min="11266" max="11266" width="5.3984375" style="9" customWidth="1"/>
    <col min="11267" max="11267" width="5.59765625" style="9" customWidth="1"/>
    <col min="11268" max="11268" width="6" style="9" customWidth="1"/>
    <col min="11269" max="11269" width="5.3984375" style="9" customWidth="1"/>
    <col min="11270" max="11270" width="10" style="9" customWidth="1"/>
    <col min="11271" max="11271" width="3.09765625" style="9" customWidth="1"/>
    <col min="11272" max="11272" width="3.69921875" style="9" customWidth="1"/>
    <col min="11273" max="11273" width="3.3984375" style="9" customWidth="1"/>
    <col min="11274" max="11274" width="6.8984375" style="9" customWidth="1"/>
    <col min="11275" max="11275" width="7.09765625" style="9" customWidth="1"/>
    <col min="11276" max="11276" width="6.09765625" style="9" customWidth="1"/>
    <col min="11277" max="11277" width="7" style="9" customWidth="1"/>
    <col min="11278" max="11278" width="7.59765625" style="9" customWidth="1"/>
    <col min="11279" max="11279" width="3.19921875" style="9" customWidth="1"/>
    <col min="11280" max="11280" width="7.19921875" style="9" customWidth="1"/>
    <col min="11281" max="11281" width="11.59765625" style="9" customWidth="1"/>
    <col min="11282" max="11283" width="11.19921875" style="9" customWidth="1"/>
    <col min="11284" max="11284" width="8.09765625" style="9" customWidth="1"/>
    <col min="11285" max="11285" width="5.8984375" style="9" customWidth="1"/>
    <col min="11286" max="11286" width="5" style="9" customWidth="1"/>
    <col min="11287" max="11287" width="8.3984375" style="9" customWidth="1"/>
    <col min="11288" max="11288" width="8.59765625" style="9" customWidth="1"/>
    <col min="11289" max="11289" width="6.3984375" style="9" customWidth="1"/>
    <col min="11290" max="11520" width="9.09765625" style="9"/>
    <col min="11521" max="11521" width="3.3984375" style="9" customWidth="1"/>
    <col min="11522" max="11522" width="5.3984375" style="9" customWidth="1"/>
    <col min="11523" max="11523" width="5.59765625" style="9" customWidth="1"/>
    <col min="11524" max="11524" width="6" style="9" customWidth="1"/>
    <col min="11525" max="11525" width="5.3984375" style="9" customWidth="1"/>
    <col min="11526" max="11526" width="10" style="9" customWidth="1"/>
    <col min="11527" max="11527" width="3.09765625" style="9" customWidth="1"/>
    <col min="11528" max="11528" width="3.69921875" style="9" customWidth="1"/>
    <col min="11529" max="11529" width="3.3984375" style="9" customWidth="1"/>
    <col min="11530" max="11530" width="6.8984375" style="9" customWidth="1"/>
    <col min="11531" max="11531" width="7.09765625" style="9" customWidth="1"/>
    <col min="11532" max="11532" width="6.09765625" style="9" customWidth="1"/>
    <col min="11533" max="11533" width="7" style="9" customWidth="1"/>
    <col min="11534" max="11534" width="7.59765625" style="9" customWidth="1"/>
    <col min="11535" max="11535" width="3.19921875" style="9" customWidth="1"/>
    <col min="11536" max="11536" width="7.19921875" style="9" customWidth="1"/>
    <col min="11537" max="11537" width="11.59765625" style="9" customWidth="1"/>
    <col min="11538" max="11539" width="11.19921875" style="9" customWidth="1"/>
    <col min="11540" max="11540" width="8.09765625" style="9" customWidth="1"/>
    <col min="11541" max="11541" width="5.8984375" style="9" customWidth="1"/>
    <col min="11542" max="11542" width="5" style="9" customWidth="1"/>
    <col min="11543" max="11543" width="8.3984375" style="9" customWidth="1"/>
    <col min="11544" max="11544" width="8.59765625" style="9" customWidth="1"/>
    <col min="11545" max="11545" width="6.3984375" style="9" customWidth="1"/>
    <col min="11546" max="11776" width="9.09765625" style="9"/>
    <col min="11777" max="11777" width="3.3984375" style="9" customWidth="1"/>
    <col min="11778" max="11778" width="5.3984375" style="9" customWidth="1"/>
    <col min="11779" max="11779" width="5.59765625" style="9" customWidth="1"/>
    <col min="11780" max="11780" width="6" style="9" customWidth="1"/>
    <col min="11781" max="11781" width="5.3984375" style="9" customWidth="1"/>
    <col min="11782" max="11782" width="10" style="9" customWidth="1"/>
    <col min="11783" max="11783" width="3.09765625" style="9" customWidth="1"/>
    <col min="11784" max="11784" width="3.69921875" style="9" customWidth="1"/>
    <col min="11785" max="11785" width="3.3984375" style="9" customWidth="1"/>
    <col min="11786" max="11786" width="6.8984375" style="9" customWidth="1"/>
    <col min="11787" max="11787" width="7.09765625" style="9" customWidth="1"/>
    <col min="11788" max="11788" width="6.09765625" style="9" customWidth="1"/>
    <col min="11789" max="11789" width="7" style="9" customWidth="1"/>
    <col min="11790" max="11790" width="7.59765625" style="9" customWidth="1"/>
    <col min="11791" max="11791" width="3.19921875" style="9" customWidth="1"/>
    <col min="11792" max="11792" width="7.19921875" style="9" customWidth="1"/>
    <col min="11793" max="11793" width="11.59765625" style="9" customWidth="1"/>
    <col min="11794" max="11795" width="11.19921875" style="9" customWidth="1"/>
    <col min="11796" max="11796" width="8.09765625" style="9" customWidth="1"/>
    <col min="11797" max="11797" width="5.8984375" style="9" customWidth="1"/>
    <col min="11798" max="11798" width="5" style="9" customWidth="1"/>
    <col min="11799" max="11799" width="8.3984375" style="9" customWidth="1"/>
    <col min="11800" max="11800" width="8.59765625" style="9" customWidth="1"/>
    <col min="11801" max="11801" width="6.3984375" style="9" customWidth="1"/>
    <col min="11802" max="12032" width="9.09765625" style="9"/>
    <col min="12033" max="12033" width="3.3984375" style="9" customWidth="1"/>
    <col min="12034" max="12034" width="5.3984375" style="9" customWidth="1"/>
    <col min="12035" max="12035" width="5.59765625" style="9" customWidth="1"/>
    <col min="12036" max="12036" width="6" style="9" customWidth="1"/>
    <col min="12037" max="12037" width="5.3984375" style="9" customWidth="1"/>
    <col min="12038" max="12038" width="10" style="9" customWidth="1"/>
    <col min="12039" max="12039" width="3.09765625" style="9" customWidth="1"/>
    <col min="12040" max="12040" width="3.69921875" style="9" customWidth="1"/>
    <col min="12041" max="12041" width="3.3984375" style="9" customWidth="1"/>
    <col min="12042" max="12042" width="6.8984375" style="9" customWidth="1"/>
    <col min="12043" max="12043" width="7.09765625" style="9" customWidth="1"/>
    <col min="12044" max="12044" width="6.09765625" style="9" customWidth="1"/>
    <col min="12045" max="12045" width="7" style="9" customWidth="1"/>
    <col min="12046" max="12046" width="7.59765625" style="9" customWidth="1"/>
    <col min="12047" max="12047" width="3.19921875" style="9" customWidth="1"/>
    <col min="12048" max="12048" width="7.19921875" style="9" customWidth="1"/>
    <col min="12049" max="12049" width="11.59765625" style="9" customWidth="1"/>
    <col min="12050" max="12051" width="11.19921875" style="9" customWidth="1"/>
    <col min="12052" max="12052" width="8.09765625" style="9" customWidth="1"/>
    <col min="12053" max="12053" width="5.8984375" style="9" customWidth="1"/>
    <col min="12054" max="12054" width="5" style="9" customWidth="1"/>
    <col min="12055" max="12055" width="8.3984375" style="9" customWidth="1"/>
    <col min="12056" max="12056" width="8.59765625" style="9" customWidth="1"/>
    <col min="12057" max="12057" width="6.3984375" style="9" customWidth="1"/>
    <col min="12058" max="12288" width="9.09765625" style="9"/>
    <col min="12289" max="12289" width="3.3984375" style="9" customWidth="1"/>
    <col min="12290" max="12290" width="5.3984375" style="9" customWidth="1"/>
    <col min="12291" max="12291" width="5.59765625" style="9" customWidth="1"/>
    <col min="12292" max="12292" width="6" style="9" customWidth="1"/>
    <col min="12293" max="12293" width="5.3984375" style="9" customWidth="1"/>
    <col min="12294" max="12294" width="10" style="9" customWidth="1"/>
    <col min="12295" max="12295" width="3.09765625" style="9" customWidth="1"/>
    <col min="12296" max="12296" width="3.69921875" style="9" customWidth="1"/>
    <col min="12297" max="12297" width="3.3984375" style="9" customWidth="1"/>
    <col min="12298" max="12298" width="6.8984375" style="9" customWidth="1"/>
    <col min="12299" max="12299" width="7.09765625" style="9" customWidth="1"/>
    <col min="12300" max="12300" width="6.09765625" style="9" customWidth="1"/>
    <col min="12301" max="12301" width="7" style="9" customWidth="1"/>
    <col min="12302" max="12302" width="7.59765625" style="9" customWidth="1"/>
    <col min="12303" max="12303" width="3.19921875" style="9" customWidth="1"/>
    <col min="12304" max="12304" width="7.19921875" style="9" customWidth="1"/>
    <col min="12305" max="12305" width="11.59765625" style="9" customWidth="1"/>
    <col min="12306" max="12307" width="11.19921875" style="9" customWidth="1"/>
    <col min="12308" max="12308" width="8.09765625" style="9" customWidth="1"/>
    <col min="12309" max="12309" width="5.8984375" style="9" customWidth="1"/>
    <col min="12310" max="12310" width="5" style="9" customWidth="1"/>
    <col min="12311" max="12311" width="8.3984375" style="9" customWidth="1"/>
    <col min="12312" max="12312" width="8.59765625" style="9" customWidth="1"/>
    <col min="12313" max="12313" width="6.3984375" style="9" customWidth="1"/>
    <col min="12314" max="12544" width="9.09765625" style="9"/>
    <col min="12545" max="12545" width="3.3984375" style="9" customWidth="1"/>
    <col min="12546" max="12546" width="5.3984375" style="9" customWidth="1"/>
    <col min="12547" max="12547" width="5.59765625" style="9" customWidth="1"/>
    <col min="12548" max="12548" width="6" style="9" customWidth="1"/>
    <col min="12549" max="12549" width="5.3984375" style="9" customWidth="1"/>
    <col min="12550" max="12550" width="10" style="9" customWidth="1"/>
    <col min="12551" max="12551" width="3.09765625" style="9" customWidth="1"/>
    <col min="12552" max="12552" width="3.69921875" style="9" customWidth="1"/>
    <col min="12553" max="12553" width="3.3984375" style="9" customWidth="1"/>
    <col min="12554" max="12554" width="6.8984375" style="9" customWidth="1"/>
    <col min="12555" max="12555" width="7.09765625" style="9" customWidth="1"/>
    <col min="12556" max="12556" width="6.09765625" style="9" customWidth="1"/>
    <col min="12557" max="12557" width="7" style="9" customWidth="1"/>
    <col min="12558" max="12558" width="7.59765625" style="9" customWidth="1"/>
    <col min="12559" max="12559" width="3.19921875" style="9" customWidth="1"/>
    <col min="12560" max="12560" width="7.19921875" style="9" customWidth="1"/>
    <col min="12561" max="12561" width="11.59765625" style="9" customWidth="1"/>
    <col min="12562" max="12563" width="11.19921875" style="9" customWidth="1"/>
    <col min="12564" max="12564" width="8.09765625" style="9" customWidth="1"/>
    <col min="12565" max="12565" width="5.8984375" style="9" customWidth="1"/>
    <col min="12566" max="12566" width="5" style="9" customWidth="1"/>
    <col min="12567" max="12567" width="8.3984375" style="9" customWidth="1"/>
    <col min="12568" max="12568" width="8.59765625" style="9" customWidth="1"/>
    <col min="12569" max="12569" width="6.3984375" style="9" customWidth="1"/>
    <col min="12570" max="12800" width="9.09765625" style="9"/>
    <col min="12801" max="12801" width="3.3984375" style="9" customWidth="1"/>
    <col min="12802" max="12802" width="5.3984375" style="9" customWidth="1"/>
    <col min="12803" max="12803" width="5.59765625" style="9" customWidth="1"/>
    <col min="12804" max="12804" width="6" style="9" customWidth="1"/>
    <col min="12805" max="12805" width="5.3984375" style="9" customWidth="1"/>
    <col min="12806" max="12806" width="10" style="9" customWidth="1"/>
    <col min="12807" max="12807" width="3.09765625" style="9" customWidth="1"/>
    <col min="12808" max="12808" width="3.69921875" style="9" customWidth="1"/>
    <col min="12809" max="12809" width="3.3984375" style="9" customWidth="1"/>
    <col min="12810" max="12810" width="6.8984375" style="9" customWidth="1"/>
    <col min="12811" max="12811" width="7.09765625" style="9" customWidth="1"/>
    <col min="12812" max="12812" width="6.09765625" style="9" customWidth="1"/>
    <col min="12813" max="12813" width="7" style="9" customWidth="1"/>
    <col min="12814" max="12814" width="7.59765625" style="9" customWidth="1"/>
    <col min="12815" max="12815" width="3.19921875" style="9" customWidth="1"/>
    <col min="12816" max="12816" width="7.19921875" style="9" customWidth="1"/>
    <col min="12817" max="12817" width="11.59765625" style="9" customWidth="1"/>
    <col min="12818" max="12819" width="11.19921875" style="9" customWidth="1"/>
    <col min="12820" max="12820" width="8.09765625" style="9" customWidth="1"/>
    <col min="12821" max="12821" width="5.8984375" style="9" customWidth="1"/>
    <col min="12822" max="12822" width="5" style="9" customWidth="1"/>
    <col min="12823" max="12823" width="8.3984375" style="9" customWidth="1"/>
    <col min="12824" max="12824" width="8.59765625" style="9" customWidth="1"/>
    <col min="12825" max="12825" width="6.3984375" style="9" customWidth="1"/>
    <col min="12826" max="13056" width="9.09765625" style="9"/>
    <col min="13057" max="13057" width="3.3984375" style="9" customWidth="1"/>
    <col min="13058" max="13058" width="5.3984375" style="9" customWidth="1"/>
    <col min="13059" max="13059" width="5.59765625" style="9" customWidth="1"/>
    <col min="13060" max="13060" width="6" style="9" customWidth="1"/>
    <col min="13061" max="13061" width="5.3984375" style="9" customWidth="1"/>
    <col min="13062" max="13062" width="10" style="9" customWidth="1"/>
    <col min="13063" max="13063" width="3.09765625" style="9" customWidth="1"/>
    <col min="13064" max="13064" width="3.69921875" style="9" customWidth="1"/>
    <col min="13065" max="13065" width="3.3984375" style="9" customWidth="1"/>
    <col min="13066" max="13066" width="6.8984375" style="9" customWidth="1"/>
    <col min="13067" max="13067" width="7.09765625" style="9" customWidth="1"/>
    <col min="13068" max="13068" width="6.09765625" style="9" customWidth="1"/>
    <col min="13069" max="13069" width="7" style="9" customWidth="1"/>
    <col min="13070" max="13070" width="7.59765625" style="9" customWidth="1"/>
    <col min="13071" max="13071" width="3.19921875" style="9" customWidth="1"/>
    <col min="13072" max="13072" width="7.19921875" style="9" customWidth="1"/>
    <col min="13073" max="13073" width="11.59765625" style="9" customWidth="1"/>
    <col min="13074" max="13075" width="11.19921875" style="9" customWidth="1"/>
    <col min="13076" max="13076" width="8.09765625" style="9" customWidth="1"/>
    <col min="13077" max="13077" width="5.8984375" style="9" customWidth="1"/>
    <col min="13078" max="13078" width="5" style="9" customWidth="1"/>
    <col min="13079" max="13079" width="8.3984375" style="9" customWidth="1"/>
    <col min="13080" max="13080" width="8.59765625" style="9" customWidth="1"/>
    <col min="13081" max="13081" width="6.3984375" style="9" customWidth="1"/>
    <col min="13082" max="13312" width="9.09765625" style="9"/>
    <col min="13313" max="13313" width="3.3984375" style="9" customWidth="1"/>
    <col min="13314" max="13314" width="5.3984375" style="9" customWidth="1"/>
    <col min="13315" max="13315" width="5.59765625" style="9" customWidth="1"/>
    <col min="13316" max="13316" width="6" style="9" customWidth="1"/>
    <col min="13317" max="13317" width="5.3984375" style="9" customWidth="1"/>
    <col min="13318" max="13318" width="10" style="9" customWidth="1"/>
    <col min="13319" max="13319" width="3.09765625" style="9" customWidth="1"/>
    <col min="13320" max="13320" width="3.69921875" style="9" customWidth="1"/>
    <col min="13321" max="13321" width="3.3984375" style="9" customWidth="1"/>
    <col min="13322" max="13322" width="6.8984375" style="9" customWidth="1"/>
    <col min="13323" max="13323" width="7.09765625" style="9" customWidth="1"/>
    <col min="13324" max="13324" width="6.09765625" style="9" customWidth="1"/>
    <col min="13325" max="13325" width="7" style="9" customWidth="1"/>
    <col min="13326" max="13326" width="7.59765625" style="9" customWidth="1"/>
    <col min="13327" max="13327" width="3.19921875" style="9" customWidth="1"/>
    <col min="13328" max="13328" width="7.19921875" style="9" customWidth="1"/>
    <col min="13329" max="13329" width="11.59765625" style="9" customWidth="1"/>
    <col min="13330" max="13331" width="11.19921875" style="9" customWidth="1"/>
    <col min="13332" max="13332" width="8.09765625" style="9" customWidth="1"/>
    <col min="13333" max="13333" width="5.8984375" style="9" customWidth="1"/>
    <col min="13334" max="13334" width="5" style="9" customWidth="1"/>
    <col min="13335" max="13335" width="8.3984375" style="9" customWidth="1"/>
    <col min="13336" max="13336" width="8.59765625" style="9" customWidth="1"/>
    <col min="13337" max="13337" width="6.3984375" style="9" customWidth="1"/>
    <col min="13338" max="13568" width="9.09765625" style="9"/>
    <col min="13569" max="13569" width="3.3984375" style="9" customWidth="1"/>
    <col min="13570" max="13570" width="5.3984375" style="9" customWidth="1"/>
    <col min="13571" max="13571" width="5.59765625" style="9" customWidth="1"/>
    <col min="13572" max="13572" width="6" style="9" customWidth="1"/>
    <col min="13573" max="13573" width="5.3984375" style="9" customWidth="1"/>
    <col min="13574" max="13574" width="10" style="9" customWidth="1"/>
    <col min="13575" max="13575" width="3.09765625" style="9" customWidth="1"/>
    <col min="13576" max="13576" width="3.69921875" style="9" customWidth="1"/>
    <col min="13577" max="13577" width="3.3984375" style="9" customWidth="1"/>
    <col min="13578" max="13578" width="6.8984375" style="9" customWidth="1"/>
    <col min="13579" max="13579" width="7.09765625" style="9" customWidth="1"/>
    <col min="13580" max="13580" width="6.09765625" style="9" customWidth="1"/>
    <col min="13581" max="13581" width="7" style="9" customWidth="1"/>
    <col min="13582" max="13582" width="7.59765625" style="9" customWidth="1"/>
    <col min="13583" max="13583" width="3.19921875" style="9" customWidth="1"/>
    <col min="13584" max="13584" width="7.19921875" style="9" customWidth="1"/>
    <col min="13585" max="13585" width="11.59765625" style="9" customWidth="1"/>
    <col min="13586" max="13587" width="11.19921875" style="9" customWidth="1"/>
    <col min="13588" max="13588" width="8.09765625" style="9" customWidth="1"/>
    <col min="13589" max="13589" width="5.8984375" style="9" customWidth="1"/>
    <col min="13590" max="13590" width="5" style="9" customWidth="1"/>
    <col min="13591" max="13591" width="8.3984375" style="9" customWidth="1"/>
    <col min="13592" max="13592" width="8.59765625" style="9" customWidth="1"/>
    <col min="13593" max="13593" width="6.3984375" style="9" customWidth="1"/>
    <col min="13594" max="13824" width="9.09765625" style="9"/>
    <col min="13825" max="13825" width="3.3984375" style="9" customWidth="1"/>
    <col min="13826" max="13826" width="5.3984375" style="9" customWidth="1"/>
    <col min="13827" max="13827" width="5.59765625" style="9" customWidth="1"/>
    <col min="13828" max="13828" width="6" style="9" customWidth="1"/>
    <col min="13829" max="13829" width="5.3984375" style="9" customWidth="1"/>
    <col min="13830" max="13830" width="10" style="9" customWidth="1"/>
    <col min="13831" max="13831" width="3.09765625" style="9" customWidth="1"/>
    <col min="13832" max="13832" width="3.69921875" style="9" customWidth="1"/>
    <col min="13833" max="13833" width="3.3984375" style="9" customWidth="1"/>
    <col min="13834" max="13834" width="6.8984375" style="9" customWidth="1"/>
    <col min="13835" max="13835" width="7.09765625" style="9" customWidth="1"/>
    <col min="13836" max="13836" width="6.09765625" style="9" customWidth="1"/>
    <col min="13837" max="13837" width="7" style="9" customWidth="1"/>
    <col min="13838" max="13838" width="7.59765625" style="9" customWidth="1"/>
    <col min="13839" max="13839" width="3.19921875" style="9" customWidth="1"/>
    <col min="13840" max="13840" width="7.19921875" style="9" customWidth="1"/>
    <col min="13841" max="13841" width="11.59765625" style="9" customWidth="1"/>
    <col min="13842" max="13843" width="11.19921875" style="9" customWidth="1"/>
    <col min="13844" max="13844" width="8.09765625" style="9" customWidth="1"/>
    <col min="13845" max="13845" width="5.8984375" style="9" customWidth="1"/>
    <col min="13846" max="13846" width="5" style="9" customWidth="1"/>
    <col min="13847" max="13847" width="8.3984375" style="9" customWidth="1"/>
    <col min="13848" max="13848" width="8.59765625" style="9" customWidth="1"/>
    <col min="13849" max="13849" width="6.3984375" style="9" customWidth="1"/>
    <col min="13850" max="14080" width="9.09765625" style="9"/>
    <col min="14081" max="14081" width="3.3984375" style="9" customWidth="1"/>
    <col min="14082" max="14082" width="5.3984375" style="9" customWidth="1"/>
    <col min="14083" max="14083" width="5.59765625" style="9" customWidth="1"/>
    <col min="14084" max="14084" width="6" style="9" customWidth="1"/>
    <col min="14085" max="14085" width="5.3984375" style="9" customWidth="1"/>
    <col min="14086" max="14086" width="10" style="9" customWidth="1"/>
    <col min="14087" max="14087" width="3.09765625" style="9" customWidth="1"/>
    <col min="14088" max="14088" width="3.69921875" style="9" customWidth="1"/>
    <col min="14089" max="14089" width="3.3984375" style="9" customWidth="1"/>
    <col min="14090" max="14090" width="6.8984375" style="9" customWidth="1"/>
    <col min="14091" max="14091" width="7.09765625" style="9" customWidth="1"/>
    <col min="14092" max="14092" width="6.09765625" style="9" customWidth="1"/>
    <col min="14093" max="14093" width="7" style="9" customWidth="1"/>
    <col min="14094" max="14094" width="7.59765625" style="9" customWidth="1"/>
    <col min="14095" max="14095" width="3.19921875" style="9" customWidth="1"/>
    <col min="14096" max="14096" width="7.19921875" style="9" customWidth="1"/>
    <col min="14097" max="14097" width="11.59765625" style="9" customWidth="1"/>
    <col min="14098" max="14099" width="11.19921875" style="9" customWidth="1"/>
    <col min="14100" max="14100" width="8.09765625" style="9" customWidth="1"/>
    <col min="14101" max="14101" width="5.8984375" style="9" customWidth="1"/>
    <col min="14102" max="14102" width="5" style="9" customWidth="1"/>
    <col min="14103" max="14103" width="8.3984375" style="9" customWidth="1"/>
    <col min="14104" max="14104" width="8.59765625" style="9" customWidth="1"/>
    <col min="14105" max="14105" width="6.3984375" style="9" customWidth="1"/>
    <col min="14106" max="14336" width="9.09765625" style="9"/>
    <col min="14337" max="14337" width="3.3984375" style="9" customWidth="1"/>
    <col min="14338" max="14338" width="5.3984375" style="9" customWidth="1"/>
    <col min="14339" max="14339" width="5.59765625" style="9" customWidth="1"/>
    <col min="14340" max="14340" width="6" style="9" customWidth="1"/>
    <col min="14341" max="14341" width="5.3984375" style="9" customWidth="1"/>
    <col min="14342" max="14342" width="10" style="9" customWidth="1"/>
    <col min="14343" max="14343" width="3.09765625" style="9" customWidth="1"/>
    <col min="14344" max="14344" width="3.69921875" style="9" customWidth="1"/>
    <col min="14345" max="14345" width="3.3984375" style="9" customWidth="1"/>
    <col min="14346" max="14346" width="6.8984375" style="9" customWidth="1"/>
    <col min="14347" max="14347" width="7.09765625" style="9" customWidth="1"/>
    <col min="14348" max="14348" width="6.09765625" style="9" customWidth="1"/>
    <col min="14349" max="14349" width="7" style="9" customWidth="1"/>
    <col min="14350" max="14350" width="7.59765625" style="9" customWidth="1"/>
    <col min="14351" max="14351" width="3.19921875" style="9" customWidth="1"/>
    <col min="14352" max="14352" width="7.19921875" style="9" customWidth="1"/>
    <col min="14353" max="14353" width="11.59765625" style="9" customWidth="1"/>
    <col min="14354" max="14355" width="11.19921875" style="9" customWidth="1"/>
    <col min="14356" max="14356" width="8.09765625" style="9" customWidth="1"/>
    <col min="14357" max="14357" width="5.8984375" style="9" customWidth="1"/>
    <col min="14358" max="14358" width="5" style="9" customWidth="1"/>
    <col min="14359" max="14359" width="8.3984375" style="9" customWidth="1"/>
    <col min="14360" max="14360" width="8.59765625" style="9" customWidth="1"/>
    <col min="14361" max="14361" width="6.3984375" style="9" customWidth="1"/>
    <col min="14362" max="14592" width="9.09765625" style="9"/>
    <col min="14593" max="14593" width="3.3984375" style="9" customWidth="1"/>
    <col min="14594" max="14594" width="5.3984375" style="9" customWidth="1"/>
    <col min="14595" max="14595" width="5.59765625" style="9" customWidth="1"/>
    <col min="14596" max="14596" width="6" style="9" customWidth="1"/>
    <col min="14597" max="14597" width="5.3984375" style="9" customWidth="1"/>
    <col min="14598" max="14598" width="10" style="9" customWidth="1"/>
    <col min="14599" max="14599" width="3.09765625" style="9" customWidth="1"/>
    <col min="14600" max="14600" width="3.69921875" style="9" customWidth="1"/>
    <col min="14601" max="14601" width="3.3984375" style="9" customWidth="1"/>
    <col min="14602" max="14602" width="6.8984375" style="9" customWidth="1"/>
    <col min="14603" max="14603" width="7.09765625" style="9" customWidth="1"/>
    <col min="14604" max="14604" width="6.09765625" style="9" customWidth="1"/>
    <col min="14605" max="14605" width="7" style="9" customWidth="1"/>
    <col min="14606" max="14606" width="7.59765625" style="9" customWidth="1"/>
    <col min="14607" max="14607" width="3.19921875" style="9" customWidth="1"/>
    <col min="14608" max="14608" width="7.19921875" style="9" customWidth="1"/>
    <col min="14609" max="14609" width="11.59765625" style="9" customWidth="1"/>
    <col min="14610" max="14611" width="11.19921875" style="9" customWidth="1"/>
    <col min="14612" max="14612" width="8.09765625" style="9" customWidth="1"/>
    <col min="14613" max="14613" width="5.8984375" style="9" customWidth="1"/>
    <col min="14614" max="14614" width="5" style="9" customWidth="1"/>
    <col min="14615" max="14615" width="8.3984375" style="9" customWidth="1"/>
    <col min="14616" max="14616" width="8.59765625" style="9" customWidth="1"/>
    <col min="14617" max="14617" width="6.3984375" style="9" customWidth="1"/>
    <col min="14618" max="14848" width="9.09765625" style="9"/>
    <col min="14849" max="14849" width="3.3984375" style="9" customWidth="1"/>
    <col min="14850" max="14850" width="5.3984375" style="9" customWidth="1"/>
    <col min="14851" max="14851" width="5.59765625" style="9" customWidth="1"/>
    <col min="14852" max="14852" width="6" style="9" customWidth="1"/>
    <col min="14853" max="14853" width="5.3984375" style="9" customWidth="1"/>
    <col min="14854" max="14854" width="10" style="9" customWidth="1"/>
    <col min="14855" max="14855" width="3.09765625" style="9" customWidth="1"/>
    <col min="14856" max="14856" width="3.69921875" style="9" customWidth="1"/>
    <col min="14857" max="14857" width="3.3984375" style="9" customWidth="1"/>
    <col min="14858" max="14858" width="6.8984375" style="9" customWidth="1"/>
    <col min="14859" max="14859" width="7.09765625" style="9" customWidth="1"/>
    <col min="14860" max="14860" width="6.09765625" style="9" customWidth="1"/>
    <col min="14861" max="14861" width="7" style="9" customWidth="1"/>
    <col min="14862" max="14862" width="7.59765625" style="9" customWidth="1"/>
    <col min="14863" max="14863" width="3.19921875" style="9" customWidth="1"/>
    <col min="14864" max="14864" width="7.19921875" style="9" customWidth="1"/>
    <col min="14865" max="14865" width="11.59765625" style="9" customWidth="1"/>
    <col min="14866" max="14867" width="11.19921875" style="9" customWidth="1"/>
    <col min="14868" max="14868" width="8.09765625" style="9" customWidth="1"/>
    <col min="14869" max="14869" width="5.8984375" style="9" customWidth="1"/>
    <col min="14870" max="14870" width="5" style="9" customWidth="1"/>
    <col min="14871" max="14871" width="8.3984375" style="9" customWidth="1"/>
    <col min="14872" max="14872" width="8.59765625" style="9" customWidth="1"/>
    <col min="14873" max="14873" width="6.3984375" style="9" customWidth="1"/>
    <col min="14874" max="15104" width="9.09765625" style="9"/>
    <col min="15105" max="15105" width="3.3984375" style="9" customWidth="1"/>
    <col min="15106" max="15106" width="5.3984375" style="9" customWidth="1"/>
    <col min="15107" max="15107" width="5.59765625" style="9" customWidth="1"/>
    <col min="15108" max="15108" width="6" style="9" customWidth="1"/>
    <col min="15109" max="15109" width="5.3984375" style="9" customWidth="1"/>
    <col min="15110" max="15110" width="10" style="9" customWidth="1"/>
    <col min="15111" max="15111" width="3.09765625" style="9" customWidth="1"/>
    <col min="15112" max="15112" width="3.69921875" style="9" customWidth="1"/>
    <col min="15113" max="15113" width="3.3984375" style="9" customWidth="1"/>
    <col min="15114" max="15114" width="6.8984375" style="9" customWidth="1"/>
    <col min="15115" max="15115" width="7.09765625" style="9" customWidth="1"/>
    <col min="15116" max="15116" width="6.09765625" style="9" customWidth="1"/>
    <col min="15117" max="15117" width="7" style="9" customWidth="1"/>
    <col min="15118" max="15118" width="7.59765625" style="9" customWidth="1"/>
    <col min="15119" max="15119" width="3.19921875" style="9" customWidth="1"/>
    <col min="15120" max="15120" width="7.19921875" style="9" customWidth="1"/>
    <col min="15121" max="15121" width="11.59765625" style="9" customWidth="1"/>
    <col min="15122" max="15123" width="11.19921875" style="9" customWidth="1"/>
    <col min="15124" max="15124" width="8.09765625" style="9" customWidth="1"/>
    <col min="15125" max="15125" width="5.8984375" style="9" customWidth="1"/>
    <col min="15126" max="15126" width="5" style="9" customWidth="1"/>
    <col min="15127" max="15127" width="8.3984375" style="9" customWidth="1"/>
    <col min="15128" max="15128" width="8.59765625" style="9" customWidth="1"/>
    <col min="15129" max="15129" width="6.3984375" style="9" customWidth="1"/>
    <col min="15130" max="15360" width="9.09765625" style="9"/>
    <col min="15361" max="15361" width="3.3984375" style="9" customWidth="1"/>
    <col min="15362" max="15362" width="5.3984375" style="9" customWidth="1"/>
    <col min="15363" max="15363" width="5.59765625" style="9" customWidth="1"/>
    <col min="15364" max="15364" width="6" style="9" customWidth="1"/>
    <col min="15365" max="15365" width="5.3984375" style="9" customWidth="1"/>
    <col min="15366" max="15366" width="10" style="9" customWidth="1"/>
    <col min="15367" max="15367" width="3.09765625" style="9" customWidth="1"/>
    <col min="15368" max="15368" width="3.69921875" style="9" customWidth="1"/>
    <col min="15369" max="15369" width="3.3984375" style="9" customWidth="1"/>
    <col min="15370" max="15370" width="6.8984375" style="9" customWidth="1"/>
    <col min="15371" max="15371" width="7.09765625" style="9" customWidth="1"/>
    <col min="15372" max="15372" width="6.09765625" style="9" customWidth="1"/>
    <col min="15373" max="15373" width="7" style="9" customWidth="1"/>
    <col min="15374" max="15374" width="7.59765625" style="9" customWidth="1"/>
    <col min="15375" max="15375" width="3.19921875" style="9" customWidth="1"/>
    <col min="15376" max="15376" width="7.19921875" style="9" customWidth="1"/>
    <col min="15377" max="15377" width="11.59765625" style="9" customWidth="1"/>
    <col min="15378" max="15379" width="11.19921875" style="9" customWidth="1"/>
    <col min="15380" max="15380" width="8.09765625" style="9" customWidth="1"/>
    <col min="15381" max="15381" width="5.8984375" style="9" customWidth="1"/>
    <col min="15382" max="15382" width="5" style="9" customWidth="1"/>
    <col min="15383" max="15383" width="8.3984375" style="9" customWidth="1"/>
    <col min="15384" max="15384" width="8.59765625" style="9" customWidth="1"/>
    <col min="15385" max="15385" width="6.3984375" style="9" customWidth="1"/>
    <col min="15386" max="15616" width="9.09765625" style="9"/>
    <col min="15617" max="15617" width="3.3984375" style="9" customWidth="1"/>
    <col min="15618" max="15618" width="5.3984375" style="9" customWidth="1"/>
    <col min="15619" max="15619" width="5.59765625" style="9" customWidth="1"/>
    <col min="15620" max="15620" width="6" style="9" customWidth="1"/>
    <col min="15621" max="15621" width="5.3984375" style="9" customWidth="1"/>
    <col min="15622" max="15622" width="10" style="9" customWidth="1"/>
    <col min="15623" max="15623" width="3.09765625" style="9" customWidth="1"/>
    <col min="15624" max="15624" width="3.69921875" style="9" customWidth="1"/>
    <col min="15625" max="15625" width="3.3984375" style="9" customWidth="1"/>
    <col min="15626" max="15626" width="6.8984375" style="9" customWidth="1"/>
    <col min="15627" max="15627" width="7.09765625" style="9" customWidth="1"/>
    <col min="15628" max="15628" width="6.09765625" style="9" customWidth="1"/>
    <col min="15629" max="15629" width="7" style="9" customWidth="1"/>
    <col min="15630" max="15630" width="7.59765625" style="9" customWidth="1"/>
    <col min="15631" max="15631" width="3.19921875" style="9" customWidth="1"/>
    <col min="15632" max="15632" width="7.19921875" style="9" customWidth="1"/>
    <col min="15633" max="15633" width="11.59765625" style="9" customWidth="1"/>
    <col min="15634" max="15635" width="11.19921875" style="9" customWidth="1"/>
    <col min="15636" max="15636" width="8.09765625" style="9" customWidth="1"/>
    <col min="15637" max="15637" width="5.8984375" style="9" customWidth="1"/>
    <col min="15638" max="15638" width="5" style="9" customWidth="1"/>
    <col min="15639" max="15639" width="8.3984375" style="9" customWidth="1"/>
    <col min="15640" max="15640" width="8.59765625" style="9" customWidth="1"/>
    <col min="15641" max="15641" width="6.3984375" style="9" customWidth="1"/>
    <col min="15642" max="15872" width="9.09765625" style="9"/>
    <col min="15873" max="15873" width="3.3984375" style="9" customWidth="1"/>
    <col min="15874" max="15874" width="5.3984375" style="9" customWidth="1"/>
    <col min="15875" max="15875" width="5.59765625" style="9" customWidth="1"/>
    <col min="15876" max="15876" width="6" style="9" customWidth="1"/>
    <col min="15877" max="15877" width="5.3984375" style="9" customWidth="1"/>
    <col min="15878" max="15878" width="10" style="9" customWidth="1"/>
    <col min="15879" max="15879" width="3.09765625" style="9" customWidth="1"/>
    <col min="15880" max="15880" width="3.69921875" style="9" customWidth="1"/>
    <col min="15881" max="15881" width="3.3984375" style="9" customWidth="1"/>
    <col min="15882" max="15882" width="6.8984375" style="9" customWidth="1"/>
    <col min="15883" max="15883" width="7.09765625" style="9" customWidth="1"/>
    <col min="15884" max="15884" width="6.09765625" style="9" customWidth="1"/>
    <col min="15885" max="15885" width="7" style="9" customWidth="1"/>
    <col min="15886" max="15886" width="7.59765625" style="9" customWidth="1"/>
    <col min="15887" max="15887" width="3.19921875" style="9" customWidth="1"/>
    <col min="15888" max="15888" width="7.19921875" style="9" customWidth="1"/>
    <col min="15889" max="15889" width="11.59765625" style="9" customWidth="1"/>
    <col min="15890" max="15891" width="11.19921875" style="9" customWidth="1"/>
    <col min="15892" max="15892" width="8.09765625" style="9" customWidth="1"/>
    <col min="15893" max="15893" width="5.8984375" style="9" customWidth="1"/>
    <col min="15894" max="15894" width="5" style="9" customWidth="1"/>
    <col min="15895" max="15895" width="8.3984375" style="9" customWidth="1"/>
    <col min="15896" max="15896" width="8.59765625" style="9" customWidth="1"/>
    <col min="15897" max="15897" width="6.3984375" style="9" customWidth="1"/>
    <col min="15898" max="16128" width="9.09765625" style="9"/>
    <col min="16129" max="16129" width="3.3984375" style="9" customWidth="1"/>
    <col min="16130" max="16130" width="5.3984375" style="9" customWidth="1"/>
    <col min="16131" max="16131" width="5.59765625" style="9" customWidth="1"/>
    <col min="16132" max="16132" width="6" style="9" customWidth="1"/>
    <col min="16133" max="16133" width="5.3984375" style="9" customWidth="1"/>
    <col min="16134" max="16134" width="10" style="9" customWidth="1"/>
    <col min="16135" max="16135" width="3.09765625" style="9" customWidth="1"/>
    <col min="16136" max="16136" width="3.69921875" style="9" customWidth="1"/>
    <col min="16137" max="16137" width="3.3984375" style="9" customWidth="1"/>
    <col min="16138" max="16138" width="6.8984375" style="9" customWidth="1"/>
    <col min="16139" max="16139" width="7.09765625" style="9" customWidth="1"/>
    <col min="16140" max="16140" width="6.09765625" style="9" customWidth="1"/>
    <col min="16141" max="16141" width="7" style="9" customWidth="1"/>
    <col min="16142" max="16142" width="7.59765625" style="9" customWidth="1"/>
    <col min="16143" max="16143" width="3.19921875" style="9" customWidth="1"/>
    <col min="16144" max="16144" width="7.19921875" style="9" customWidth="1"/>
    <col min="16145" max="16145" width="11.59765625" style="9" customWidth="1"/>
    <col min="16146" max="16147" width="11.19921875" style="9" customWidth="1"/>
    <col min="16148" max="16148" width="8.09765625" style="9" customWidth="1"/>
    <col min="16149" max="16149" width="5.8984375" style="9" customWidth="1"/>
    <col min="16150" max="16150" width="5" style="9" customWidth="1"/>
    <col min="16151" max="16151" width="8.3984375" style="9" customWidth="1"/>
    <col min="16152" max="16152" width="8.59765625" style="9" customWidth="1"/>
    <col min="16153" max="16153" width="6.3984375" style="9" customWidth="1"/>
    <col min="16154" max="16384" width="9.09765625" style="9"/>
  </cols>
  <sheetData>
    <row r="1" spans="1:25" x14ac:dyDescent="0.5">
      <c r="J1" s="9" t="s">
        <v>491</v>
      </c>
      <c r="L1" s="203"/>
      <c r="M1" s="203"/>
      <c r="N1" s="203"/>
      <c r="X1" s="203" t="s">
        <v>29</v>
      </c>
      <c r="Y1" s="203"/>
    </row>
    <row r="2" spans="1:25" ht="25.8" x14ac:dyDescent="0.65">
      <c r="A2" s="232" t="s">
        <v>0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</row>
    <row r="3" spans="1:25" ht="25.8" x14ac:dyDescent="0.65">
      <c r="A3" s="232" t="s">
        <v>30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</row>
    <row r="4" spans="1:25" x14ac:dyDescent="0.5">
      <c r="A4" s="10">
        <v>8</v>
      </c>
    </row>
    <row r="5" spans="1:25" x14ac:dyDescent="0.5">
      <c r="A5" s="165" t="s">
        <v>1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7"/>
      <c r="O5" s="168" t="s">
        <v>2</v>
      </c>
      <c r="P5" s="169"/>
      <c r="Q5" s="169"/>
      <c r="R5" s="169"/>
      <c r="S5" s="169"/>
      <c r="T5" s="169"/>
      <c r="U5" s="169"/>
      <c r="V5" s="169"/>
      <c r="W5" s="169"/>
      <c r="X5" s="169"/>
      <c r="Y5" s="170"/>
    </row>
    <row r="6" spans="1:25" x14ac:dyDescent="0.5">
      <c r="A6" s="204" t="s">
        <v>3</v>
      </c>
      <c r="B6" s="204" t="s">
        <v>4</v>
      </c>
      <c r="C6" s="207" t="s">
        <v>5</v>
      </c>
      <c r="D6" s="210" t="s">
        <v>6</v>
      </c>
      <c r="E6" s="210"/>
      <c r="F6" s="204" t="s">
        <v>7</v>
      </c>
      <c r="G6" s="168" t="s">
        <v>8</v>
      </c>
      <c r="H6" s="169"/>
      <c r="I6" s="170"/>
      <c r="J6" s="227" t="s">
        <v>9</v>
      </c>
      <c r="K6" s="228"/>
      <c r="L6" s="228"/>
      <c r="M6" s="228"/>
      <c r="N6" s="228"/>
      <c r="O6" s="204" t="s">
        <v>3</v>
      </c>
      <c r="P6" s="204" t="s">
        <v>10</v>
      </c>
      <c r="Q6" s="204" t="s">
        <v>11</v>
      </c>
      <c r="R6" s="204" t="s">
        <v>12</v>
      </c>
      <c r="S6" s="204" t="s">
        <v>13</v>
      </c>
      <c r="T6" s="229" t="s">
        <v>14</v>
      </c>
      <c r="U6" s="230"/>
      <c r="V6" s="230"/>
      <c r="W6" s="231"/>
      <c r="X6" s="204" t="s">
        <v>15</v>
      </c>
      <c r="Y6" s="214" t="s">
        <v>16</v>
      </c>
    </row>
    <row r="7" spans="1:25" ht="21" customHeight="1" x14ac:dyDescent="0.5">
      <c r="A7" s="205"/>
      <c r="B7" s="205"/>
      <c r="C7" s="208"/>
      <c r="D7" s="205" t="s">
        <v>17</v>
      </c>
      <c r="E7" s="205" t="s">
        <v>18</v>
      </c>
      <c r="F7" s="205"/>
      <c r="G7" s="217" t="s">
        <v>19</v>
      </c>
      <c r="H7" s="217" t="s">
        <v>20</v>
      </c>
      <c r="I7" s="217" t="s">
        <v>21</v>
      </c>
      <c r="J7" s="204" t="s">
        <v>22</v>
      </c>
      <c r="K7" s="204" t="s">
        <v>23</v>
      </c>
      <c r="L7" s="204" t="s">
        <v>24</v>
      </c>
      <c r="M7" s="171" t="s">
        <v>25</v>
      </c>
      <c r="N7" s="171" t="s">
        <v>26</v>
      </c>
      <c r="O7" s="205"/>
      <c r="P7" s="205"/>
      <c r="Q7" s="205"/>
      <c r="R7" s="205"/>
      <c r="S7" s="205"/>
      <c r="T7" s="204" t="s">
        <v>27</v>
      </c>
      <c r="U7" s="217" t="s">
        <v>23</v>
      </c>
      <c r="V7" s="204" t="s">
        <v>24</v>
      </c>
      <c r="W7" s="204" t="s">
        <v>28</v>
      </c>
      <c r="X7" s="205"/>
      <c r="Y7" s="215"/>
    </row>
    <row r="8" spans="1:25" x14ac:dyDescent="0.5">
      <c r="A8" s="205"/>
      <c r="B8" s="205"/>
      <c r="C8" s="208"/>
      <c r="D8" s="205"/>
      <c r="E8" s="205"/>
      <c r="F8" s="205"/>
      <c r="G8" s="218"/>
      <c r="H8" s="218"/>
      <c r="I8" s="218"/>
      <c r="J8" s="205"/>
      <c r="K8" s="205"/>
      <c r="L8" s="205"/>
      <c r="M8" s="172"/>
      <c r="N8" s="172"/>
      <c r="O8" s="205"/>
      <c r="P8" s="205"/>
      <c r="Q8" s="205"/>
      <c r="R8" s="205"/>
      <c r="S8" s="205"/>
      <c r="T8" s="205"/>
      <c r="U8" s="218"/>
      <c r="V8" s="205"/>
      <c r="W8" s="205"/>
      <c r="X8" s="205"/>
      <c r="Y8" s="215"/>
    </row>
    <row r="9" spans="1:25" ht="28.5" customHeight="1" x14ac:dyDescent="0.5">
      <c r="A9" s="206"/>
      <c r="B9" s="206"/>
      <c r="C9" s="209"/>
      <c r="D9" s="206"/>
      <c r="E9" s="206"/>
      <c r="F9" s="206"/>
      <c r="G9" s="219"/>
      <c r="H9" s="219"/>
      <c r="I9" s="219"/>
      <c r="J9" s="206"/>
      <c r="K9" s="206"/>
      <c r="L9" s="206"/>
      <c r="M9" s="173"/>
      <c r="N9" s="173"/>
      <c r="O9" s="206"/>
      <c r="P9" s="206"/>
      <c r="Q9" s="206"/>
      <c r="R9" s="206"/>
      <c r="S9" s="206"/>
      <c r="T9" s="206"/>
      <c r="U9" s="219"/>
      <c r="V9" s="206"/>
      <c r="W9" s="206"/>
      <c r="X9" s="206"/>
      <c r="Y9" s="216"/>
    </row>
    <row r="10" spans="1:25" x14ac:dyDescent="0.5">
      <c r="A10" s="23">
        <v>1</v>
      </c>
      <c r="B10" s="23" t="s">
        <v>528</v>
      </c>
      <c r="C10" s="23">
        <v>35283</v>
      </c>
      <c r="D10" s="23">
        <v>220</v>
      </c>
      <c r="E10" s="23">
        <v>2387</v>
      </c>
      <c r="F10" s="23" t="s">
        <v>928</v>
      </c>
      <c r="G10" s="23">
        <v>10</v>
      </c>
      <c r="H10" s="23">
        <v>0</v>
      </c>
      <c r="I10" s="23">
        <v>3</v>
      </c>
      <c r="J10" s="23">
        <v>4003</v>
      </c>
      <c r="K10" s="23"/>
      <c r="L10" s="23"/>
      <c r="M10" s="23"/>
      <c r="N10" s="23"/>
      <c r="O10" s="23">
        <v>1</v>
      </c>
      <c r="P10" s="89" t="s">
        <v>929</v>
      </c>
      <c r="Q10" s="86" t="s">
        <v>44</v>
      </c>
      <c r="R10" s="86" t="s">
        <v>45</v>
      </c>
      <c r="S10" s="23"/>
      <c r="T10" s="23"/>
      <c r="U10" s="23"/>
      <c r="V10" s="23"/>
      <c r="W10" s="23"/>
      <c r="X10" s="23"/>
      <c r="Y10" s="98" t="s">
        <v>563</v>
      </c>
    </row>
    <row r="11" spans="1:25" x14ac:dyDescent="0.5">
      <c r="A11" s="23"/>
      <c r="B11" s="23" t="s">
        <v>528</v>
      </c>
      <c r="C11" s="23">
        <v>22349</v>
      </c>
      <c r="D11" s="23">
        <v>13</v>
      </c>
      <c r="E11" s="23">
        <v>1965</v>
      </c>
      <c r="F11" s="23" t="s">
        <v>928</v>
      </c>
      <c r="G11" s="23">
        <v>10</v>
      </c>
      <c r="H11" s="23">
        <v>1</v>
      </c>
      <c r="I11" s="23">
        <v>16</v>
      </c>
      <c r="J11" s="23">
        <v>4116</v>
      </c>
      <c r="K11" s="23"/>
      <c r="L11" s="23"/>
      <c r="M11" s="23"/>
      <c r="N11" s="23"/>
      <c r="O11" s="23"/>
      <c r="P11" s="26"/>
      <c r="Q11" s="23"/>
      <c r="R11" s="23"/>
      <c r="S11" s="23"/>
      <c r="T11" s="23"/>
      <c r="U11" s="23"/>
      <c r="V11" s="23"/>
      <c r="W11" s="23"/>
      <c r="X11" s="23"/>
      <c r="Y11" s="98" t="s">
        <v>930</v>
      </c>
    </row>
    <row r="12" spans="1:25" x14ac:dyDescent="0.5">
      <c r="A12" s="23"/>
      <c r="B12" s="23" t="s">
        <v>528</v>
      </c>
      <c r="C12" s="23">
        <v>16308</v>
      </c>
      <c r="D12" s="23">
        <v>84</v>
      </c>
      <c r="E12" s="23">
        <v>1362</v>
      </c>
      <c r="F12" s="23" t="s">
        <v>928</v>
      </c>
      <c r="G12" s="23">
        <v>14</v>
      </c>
      <c r="H12" s="23">
        <v>2</v>
      </c>
      <c r="I12" s="23">
        <v>0</v>
      </c>
      <c r="J12" s="23">
        <v>5800</v>
      </c>
      <c r="K12" s="23"/>
      <c r="L12" s="23"/>
      <c r="M12" s="23"/>
      <c r="N12" s="23"/>
      <c r="O12" s="23"/>
      <c r="P12" s="26"/>
      <c r="Q12" s="23"/>
      <c r="R12" s="23"/>
      <c r="S12" s="23"/>
      <c r="T12" s="23"/>
      <c r="U12" s="23"/>
      <c r="V12" s="23"/>
      <c r="W12" s="23"/>
      <c r="X12" s="23"/>
      <c r="Y12" s="98"/>
    </row>
    <row r="13" spans="1:25" x14ac:dyDescent="0.5">
      <c r="A13" s="23">
        <v>2</v>
      </c>
      <c r="B13" s="23" t="s">
        <v>528</v>
      </c>
      <c r="C13" s="23">
        <v>19780</v>
      </c>
      <c r="D13" s="23">
        <v>258</v>
      </c>
      <c r="E13" s="23">
        <v>2537</v>
      </c>
      <c r="F13" s="23" t="s">
        <v>928</v>
      </c>
      <c r="G13" s="23">
        <v>4</v>
      </c>
      <c r="H13" s="23">
        <v>3</v>
      </c>
      <c r="I13" s="23">
        <v>43</v>
      </c>
      <c r="J13" s="23">
        <v>1943</v>
      </c>
      <c r="K13" s="23"/>
      <c r="L13" s="23"/>
      <c r="M13" s="23"/>
      <c r="N13" s="23"/>
      <c r="O13" s="23">
        <v>2</v>
      </c>
      <c r="P13" s="26" t="s">
        <v>270</v>
      </c>
      <c r="Q13" s="23" t="s">
        <v>44</v>
      </c>
      <c r="R13" s="23" t="s">
        <v>45</v>
      </c>
      <c r="S13" s="23"/>
      <c r="T13" s="23"/>
      <c r="U13" s="23"/>
      <c r="V13" s="23"/>
      <c r="W13" s="23"/>
      <c r="X13" s="23"/>
      <c r="Y13" s="98" t="s">
        <v>558</v>
      </c>
    </row>
    <row r="14" spans="1:25" x14ac:dyDescent="0.5">
      <c r="A14" s="23"/>
      <c r="B14" s="23" t="s">
        <v>528</v>
      </c>
      <c r="C14" s="23">
        <v>39612</v>
      </c>
      <c r="D14" s="23">
        <v>312</v>
      </c>
      <c r="E14" s="23">
        <v>2929</v>
      </c>
      <c r="F14" s="23" t="s">
        <v>928</v>
      </c>
      <c r="G14" s="23">
        <v>5</v>
      </c>
      <c r="H14" s="23">
        <v>1</v>
      </c>
      <c r="I14" s="23">
        <v>38</v>
      </c>
      <c r="J14" s="23">
        <v>2138</v>
      </c>
      <c r="K14" s="23"/>
      <c r="L14" s="23"/>
      <c r="M14" s="23"/>
      <c r="N14" s="23"/>
      <c r="O14" s="23"/>
      <c r="P14" s="26"/>
      <c r="Q14" s="23"/>
      <c r="R14" s="23"/>
      <c r="S14" s="23"/>
      <c r="T14" s="23"/>
      <c r="U14" s="23"/>
      <c r="V14" s="23"/>
      <c r="W14" s="23"/>
      <c r="X14" s="23"/>
      <c r="Y14" s="98" t="s">
        <v>931</v>
      </c>
    </row>
    <row r="15" spans="1:25" x14ac:dyDescent="0.5">
      <c r="A15" s="23">
        <v>3</v>
      </c>
      <c r="B15" s="23" t="s">
        <v>528</v>
      </c>
      <c r="C15" s="23">
        <v>19779</v>
      </c>
      <c r="D15" s="23">
        <v>76</v>
      </c>
      <c r="E15" s="23">
        <v>1813</v>
      </c>
      <c r="F15" s="23" t="s">
        <v>928</v>
      </c>
      <c r="G15" s="23">
        <v>13</v>
      </c>
      <c r="H15" s="23">
        <v>1</v>
      </c>
      <c r="I15" s="23">
        <v>33</v>
      </c>
      <c r="J15" s="23">
        <v>5333</v>
      </c>
      <c r="K15" s="23"/>
      <c r="L15" s="23"/>
      <c r="M15" s="23"/>
      <c r="N15" s="23"/>
      <c r="O15" s="23">
        <v>3</v>
      </c>
      <c r="P15" s="26" t="s">
        <v>270</v>
      </c>
      <c r="Q15" s="23" t="s">
        <v>44</v>
      </c>
      <c r="R15" s="23" t="s">
        <v>45</v>
      </c>
      <c r="S15" s="23"/>
      <c r="T15" s="23"/>
      <c r="U15" s="23"/>
      <c r="V15" s="23"/>
      <c r="W15" s="23"/>
      <c r="X15" s="23"/>
      <c r="Y15" s="98" t="s">
        <v>557</v>
      </c>
    </row>
    <row r="16" spans="1:25" x14ac:dyDescent="0.5">
      <c r="A16" s="23"/>
      <c r="B16" s="23" t="s">
        <v>528</v>
      </c>
      <c r="C16" s="23">
        <v>27239</v>
      </c>
      <c r="D16" s="23">
        <v>39</v>
      </c>
      <c r="E16" s="23">
        <v>923</v>
      </c>
      <c r="F16" s="23" t="s">
        <v>928</v>
      </c>
      <c r="G16" s="23">
        <v>62</v>
      </c>
      <c r="H16" s="23">
        <v>1</v>
      </c>
      <c r="I16" s="23">
        <v>45</v>
      </c>
      <c r="J16" s="23">
        <v>24945</v>
      </c>
      <c r="K16" s="23"/>
      <c r="L16" s="23"/>
      <c r="M16" s="23"/>
      <c r="N16" s="23"/>
      <c r="O16" s="23"/>
      <c r="P16" s="26"/>
      <c r="Q16" s="23"/>
      <c r="R16" s="23"/>
      <c r="S16" s="23"/>
      <c r="T16" s="23"/>
      <c r="U16" s="23"/>
      <c r="V16" s="23"/>
      <c r="W16" s="23"/>
      <c r="X16" s="23"/>
      <c r="Y16" s="98" t="s">
        <v>932</v>
      </c>
    </row>
    <row r="17" spans="1:27" x14ac:dyDescent="0.5">
      <c r="A17" s="23"/>
      <c r="B17" s="23" t="s">
        <v>528</v>
      </c>
      <c r="C17" s="23">
        <v>19781</v>
      </c>
      <c r="D17" s="23">
        <v>257</v>
      </c>
      <c r="E17" s="23">
        <v>2536</v>
      </c>
      <c r="F17" s="23" t="s">
        <v>928</v>
      </c>
      <c r="G17" s="23">
        <v>6</v>
      </c>
      <c r="H17" s="23">
        <v>2</v>
      </c>
      <c r="I17" s="23">
        <v>30</v>
      </c>
      <c r="J17" s="23">
        <v>2630</v>
      </c>
      <c r="K17" s="23"/>
      <c r="L17" s="23"/>
      <c r="M17" s="23"/>
      <c r="N17" s="23"/>
      <c r="O17" s="23"/>
      <c r="P17" s="26"/>
      <c r="Q17" s="23"/>
      <c r="R17" s="23"/>
      <c r="S17" s="23"/>
      <c r="T17" s="23"/>
      <c r="U17" s="23"/>
      <c r="V17" s="23"/>
      <c r="W17" s="23"/>
      <c r="X17" s="23"/>
      <c r="Y17" s="98"/>
    </row>
    <row r="18" spans="1:27" x14ac:dyDescent="0.5">
      <c r="A18" s="23">
        <v>4</v>
      </c>
      <c r="B18" s="23" t="s">
        <v>528</v>
      </c>
      <c r="C18" s="23">
        <v>39730</v>
      </c>
      <c r="D18" s="23">
        <v>130</v>
      </c>
      <c r="E18" s="23">
        <v>3334</v>
      </c>
      <c r="F18" s="23" t="s">
        <v>928</v>
      </c>
      <c r="G18" s="23">
        <v>2</v>
      </c>
      <c r="H18" s="23">
        <v>1</v>
      </c>
      <c r="I18" s="23">
        <v>58</v>
      </c>
      <c r="J18" s="23">
        <v>958</v>
      </c>
      <c r="K18" s="23"/>
      <c r="L18" s="23"/>
      <c r="M18" s="23"/>
      <c r="N18" s="23"/>
      <c r="O18" s="23">
        <v>4</v>
      </c>
      <c r="P18" s="26" t="s">
        <v>933</v>
      </c>
      <c r="Q18" s="23" t="s">
        <v>44</v>
      </c>
      <c r="R18" s="23" t="s">
        <v>45</v>
      </c>
      <c r="S18" s="23"/>
      <c r="T18" s="23"/>
      <c r="U18" s="23"/>
      <c r="V18" s="23"/>
      <c r="W18" s="23"/>
      <c r="X18" s="23"/>
      <c r="Y18" s="98" t="s">
        <v>554</v>
      </c>
    </row>
    <row r="19" spans="1:27" x14ac:dyDescent="0.5">
      <c r="A19" s="23"/>
      <c r="B19" s="23" t="s">
        <v>528</v>
      </c>
      <c r="C19" s="23">
        <v>39729</v>
      </c>
      <c r="D19" s="23">
        <v>129</v>
      </c>
      <c r="E19" s="23">
        <v>3333</v>
      </c>
      <c r="F19" s="23" t="s">
        <v>928</v>
      </c>
      <c r="G19" s="23">
        <v>18</v>
      </c>
      <c r="H19" s="23">
        <v>3</v>
      </c>
      <c r="I19" s="23">
        <v>8</v>
      </c>
      <c r="J19" s="23">
        <v>7508</v>
      </c>
      <c r="K19" s="23"/>
      <c r="L19" s="23"/>
      <c r="M19" s="23"/>
      <c r="N19" s="23"/>
      <c r="O19" s="23"/>
      <c r="P19" s="26"/>
      <c r="Q19" s="23"/>
      <c r="R19" s="23"/>
      <c r="S19" s="23"/>
      <c r="T19" s="23"/>
      <c r="U19" s="23"/>
      <c r="V19" s="23"/>
      <c r="W19" s="23"/>
      <c r="X19" s="23"/>
      <c r="Y19" s="98" t="s">
        <v>934</v>
      </c>
    </row>
    <row r="20" spans="1:27" x14ac:dyDescent="0.5">
      <c r="A20" s="23">
        <v>5</v>
      </c>
      <c r="B20" s="23" t="s">
        <v>528</v>
      </c>
      <c r="C20" s="23">
        <v>47853</v>
      </c>
      <c r="D20" s="23">
        <v>483</v>
      </c>
      <c r="E20" s="23">
        <v>4835</v>
      </c>
      <c r="F20" s="23" t="s">
        <v>928</v>
      </c>
      <c r="G20" s="23">
        <v>10</v>
      </c>
      <c r="H20" s="23">
        <v>1</v>
      </c>
      <c r="I20" s="23">
        <v>18</v>
      </c>
      <c r="J20" s="23">
        <v>4118</v>
      </c>
      <c r="K20" s="23"/>
      <c r="L20" s="23"/>
      <c r="M20" s="23"/>
      <c r="N20" s="23"/>
      <c r="O20" s="23">
        <v>5</v>
      </c>
      <c r="P20" s="26" t="s">
        <v>146</v>
      </c>
      <c r="Q20" s="23" t="s">
        <v>277</v>
      </c>
      <c r="R20" s="23" t="s">
        <v>45</v>
      </c>
      <c r="S20" s="23"/>
      <c r="T20" s="23"/>
      <c r="U20" s="23"/>
      <c r="V20" s="23"/>
      <c r="W20" s="23"/>
      <c r="X20" s="23"/>
      <c r="Y20" s="98" t="s">
        <v>935</v>
      </c>
    </row>
    <row r="21" spans="1:27" x14ac:dyDescent="0.5">
      <c r="A21" s="23">
        <v>6</v>
      </c>
      <c r="B21" s="23" t="s">
        <v>528</v>
      </c>
      <c r="C21" s="23">
        <v>21457</v>
      </c>
      <c r="D21" s="23">
        <v>323</v>
      </c>
      <c r="E21" s="23">
        <v>2673</v>
      </c>
      <c r="F21" s="23" t="s">
        <v>928</v>
      </c>
      <c r="G21" s="23">
        <v>16</v>
      </c>
      <c r="H21" s="23">
        <v>1</v>
      </c>
      <c r="I21" s="23">
        <v>90</v>
      </c>
      <c r="J21" s="23">
        <v>6590</v>
      </c>
      <c r="K21" s="23"/>
      <c r="L21" s="23"/>
      <c r="M21" s="23"/>
      <c r="N21" s="23"/>
      <c r="O21" s="23">
        <v>6</v>
      </c>
      <c r="P21" s="26" t="s">
        <v>936</v>
      </c>
      <c r="Q21" s="23" t="s">
        <v>277</v>
      </c>
      <c r="R21" s="23" t="s">
        <v>45</v>
      </c>
      <c r="S21" s="23"/>
      <c r="T21" s="23"/>
      <c r="U21" s="23"/>
      <c r="V21" s="23"/>
      <c r="W21" s="23"/>
      <c r="X21" s="23"/>
      <c r="Y21" s="98" t="s">
        <v>937</v>
      </c>
    </row>
    <row r="22" spans="1:27" x14ac:dyDescent="0.5">
      <c r="A22" s="23">
        <v>7</v>
      </c>
      <c r="B22" s="23" t="s">
        <v>528</v>
      </c>
      <c r="C22" s="23">
        <v>36251</v>
      </c>
      <c r="D22" s="23">
        <v>367</v>
      </c>
      <c r="E22" s="23">
        <v>2676</v>
      </c>
      <c r="F22" s="23" t="s">
        <v>928</v>
      </c>
      <c r="G22" s="23">
        <v>4</v>
      </c>
      <c r="H22" s="23">
        <v>1</v>
      </c>
      <c r="I22" s="23">
        <v>95</v>
      </c>
      <c r="J22" s="23">
        <v>1795</v>
      </c>
      <c r="K22" s="23"/>
      <c r="L22" s="23"/>
      <c r="M22" s="23"/>
      <c r="N22" s="23"/>
      <c r="O22" s="23">
        <v>7</v>
      </c>
      <c r="P22" s="26" t="s">
        <v>938</v>
      </c>
      <c r="Q22" s="23" t="s">
        <v>277</v>
      </c>
      <c r="R22" s="23" t="s">
        <v>45</v>
      </c>
      <c r="S22" s="23"/>
      <c r="T22" s="23"/>
      <c r="U22" s="23"/>
      <c r="V22" s="23"/>
      <c r="W22" s="23"/>
      <c r="X22" s="23"/>
      <c r="Y22" s="98" t="s">
        <v>939</v>
      </c>
    </row>
    <row r="23" spans="1:27" x14ac:dyDescent="0.5">
      <c r="A23" s="23"/>
      <c r="B23" s="23" t="s">
        <v>528</v>
      </c>
      <c r="C23" s="23">
        <v>17948</v>
      </c>
      <c r="D23" s="23">
        <v>284</v>
      </c>
      <c r="E23" s="23">
        <v>2674</v>
      </c>
      <c r="F23" s="23" t="s">
        <v>928</v>
      </c>
      <c r="G23" s="23">
        <v>12</v>
      </c>
      <c r="H23" s="23">
        <v>3</v>
      </c>
      <c r="I23" s="23">
        <v>66</v>
      </c>
      <c r="J23" s="23">
        <v>5166</v>
      </c>
      <c r="K23" s="23"/>
      <c r="L23" s="23"/>
      <c r="M23" s="23"/>
      <c r="N23" s="23"/>
      <c r="O23" s="23"/>
      <c r="P23" s="26"/>
      <c r="Q23" s="23"/>
      <c r="R23" s="23"/>
      <c r="S23" s="23"/>
      <c r="T23" s="23"/>
      <c r="U23" s="23"/>
      <c r="V23" s="23"/>
      <c r="W23" s="23"/>
      <c r="X23" s="23"/>
      <c r="Y23" s="98"/>
    </row>
    <row r="24" spans="1:27" x14ac:dyDescent="0.5">
      <c r="A24" s="23">
        <v>8</v>
      </c>
      <c r="B24" s="23" t="s">
        <v>528</v>
      </c>
      <c r="C24" s="23">
        <v>21114</v>
      </c>
      <c r="D24" s="23">
        <v>406</v>
      </c>
      <c r="E24" s="23">
        <v>3751</v>
      </c>
      <c r="F24" s="23" t="s">
        <v>928</v>
      </c>
      <c r="G24" s="23">
        <v>8</v>
      </c>
      <c r="H24" s="23">
        <v>1</v>
      </c>
      <c r="I24" s="23">
        <v>31</v>
      </c>
      <c r="J24" s="23">
        <v>3331</v>
      </c>
      <c r="K24" s="23"/>
      <c r="L24" s="23"/>
      <c r="M24" s="23"/>
      <c r="N24" s="23"/>
      <c r="O24" s="23">
        <v>8</v>
      </c>
      <c r="P24" s="26" t="s">
        <v>940</v>
      </c>
      <c r="Q24" s="23" t="s">
        <v>44</v>
      </c>
      <c r="R24" s="23" t="s">
        <v>45</v>
      </c>
      <c r="S24" s="23"/>
      <c r="T24" s="23"/>
      <c r="U24" s="23"/>
      <c r="V24" s="23"/>
      <c r="W24" s="23"/>
      <c r="X24" s="23"/>
      <c r="Y24" s="98" t="s">
        <v>941</v>
      </c>
    </row>
    <row r="25" spans="1:27" x14ac:dyDescent="0.5">
      <c r="A25" s="23">
        <v>9</v>
      </c>
      <c r="B25" s="23" t="s">
        <v>528</v>
      </c>
      <c r="C25" s="23">
        <v>42872</v>
      </c>
      <c r="D25" s="23">
        <v>331</v>
      </c>
      <c r="E25" s="23">
        <v>4005</v>
      </c>
      <c r="F25" s="23" t="s">
        <v>928</v>
      </c>
      <c r="G25" s="23">
        <v>3</v>
      </c>
      <c r="H25" s="23">
        <v>3</v>
      </c>
      <c r="I25" s="23">
        <v>58</v>
      </c>
      <c r="J25" s="23">
        <v>1558</v>
      </c>
      <c r="K25" s="23"/>
      <c r="L25" s="23"/>
      <c r="M25" s="23"/>
      <c r="N25" s="23"/>
      <c r="O25" s="23">
        <v>9</v>
      </c>
      <c r="P25" s="26" t="s">
        <v>163</v>
      </c>
      <c r="Q25" s="23" t="s">
        <v>44</v>
      </c>
      <c r="R25" s="23" t="s">
        <v>45</v>
      </c>
      <c r="S25" s="23"/>
      <c r="T25" s="23"/>
      <c r="U25" s="23"/>
      <c r="V25" s="23"/>
      <c r="W25" s="23"/>
      <c r="X25" s="23"/>
      <c r="Y25" s="98" t="s">
        <v>942</v>
      </c>
    </row>
    <row r="26" spans="1:27" x14ac:dyDescent="0.5">
      <c r="A26" s="23"/>
      <c r="B26" s="23" t="s">
        <v>528</v>
      </c>
      <c r="C26" s="23">
        <v>22367</v>
      </c>
      <c r="D26" s="23">
        <v>21</v>
      </c>
      <c r="E26" s="23">
        <v>1983</v>
      </c>
      <c r="F26" s="23" t="s">
        <v>928</v>
      </c>
      <c r="G26" s="23">
        <v>5</v>
      </c>
      <c r="H26" s="23">
        <v>2</v>
      </c>
      <c r="I26" s="23">
        <v>58</v>
      </c>
      <c r="J26" s="23">
        <v>2258</v>
      </c>
      <c r="K26" s="23"/>
      <c r="L26" s="23"/>
      <c r="M26" s="23"/>
      <c r="N26" s="23"/>
      <c r="O26" s="23"/>
      <c r="P26" s="26"/>
      <c r="Q26" s="23"/>
      <c r="R26" s="23"/>
      <c r="S26" s="23"/>
      <c r="T26" s="23"/>
      <c r="U26" s="23"/>
      <c r="V26" s="23"/>
      <c r="W26" s="23"/>
      <c r="X26" s="23"/>
      <c r="Y26" s="98"/>
    </row>
    <row r="27" spans="1:27" x14ac:dyDescent="0.5">
      <c r="A27" s="23">
        <v>10</v>
      </c>
      <c r="B27" s="23" t="s">
        <v>528</v>
      </c>
      <c r="C27" s="23">
        <v>7428</v>
      </c>
      <c r="D27" s="23">
        <v>6</v>
      </c>
      <c r="E27" s="23">
        <v>181</v>
      </c>
      <c r="F27" s="23" t="s">
        <v>928</v>
      </c>
      <c r="G27" s="23">
        <v>0</v>
      </c>
      <c r="H27" s="23">
        <v>0</v>
      </c>
      <c r="I27" s="23">
        <v>48</v>
      </c>
      <c r="J27" s="23">
        <v>48</v>
      </c>
      <c r="K27" s="23"/>
      <c r="L27" s="23"/>
      <c r="M27" s="23"/>
      <c r="N27" s="23"/>
      <c r="O27" s="23">
        <v>10</v>
      </c>
      <c r="P27" s="26" t="s">
        <v>163</v>
      </c>
      <c r="Q27" s="23" t="s">
        <v>44</v>
      </c>
      <c r="R27" s="23" t="s">
        <v>45</v>
      </c>
      <c r="S27" s="23"/>
      <c r="T27" s="23"/>
      <c r="U27" s="23"/>
      <c r="V27" s="23"/>
      <c r="W27" s="23"/>
      <c r="X27" s="23"/>
      <c r="Y27" s="98" t="s">
        <v>943</v>
      </c>
    </row>
    <row r="28" spans="1:27" x14ac:dyDescent="0.5">
      <c r="A28" s="23"/>
      <c r="B28" s="23" t="s">
        <v>528</v>
      </c>
      <c r="C28" s="23">
        <v>34875</v>
      </c>
      <c r="D28" s="23">
        <v>212</v>
      </c>
      <c r="E28" s="23">
        <v>2356</v>
      </c>
      <c r="F28" s="23" t="s">
        <v>928</v>
      </c>
      <c r="G28" s="23">
        <v>11</v>
      </c>
      <c r="H28" s="23">
        <v>2</v>
      </c>
      <c r="I28" s="23">
        <v>42</v>
      </c>
      <c r="J28" s="23">
        <v>4642</v>
      </c>
      <c r="K28" s="23"/>
      <c r="L28" s="23"/>
      <c r="M28" s="23"/>
      <c r="N28" s="23"/>
      <c r="O28" s="23"/>
      <c r="P28" s="26"/>
      <c r="Q28" s="23"/>
      <c r="R28" s="23"/>
      <c r="S28" s="23"/>
      <c r="T28" s="23"/>
      <c r="U28" s="23"/>
      <c r="V28" s="23"/>
      <c r="W28" s="23"/>
      <c r="X28" s="23"/>
      <c r="Y28" s="98"/>
    </row>
    <row r="29" spans="1:27" x14ac:dyDescent="0.5">
      <c r="A29" s="23"/>
      <c r="B29" s="23" t="s">
        <v>528</v>
      </c>
      <c r="C29" s="23">
        <v>40021</v>
      </c>
      <c r="D29" s="23">
        <v>288</v>
      </c>
      <c r="E29" s="23">
        <v>3542</v>
      </c>
      <c r="F29" s="23" t="s">
        <v>928</v>
      </c>
      <c r="G29" s="23">
        <v>1</v>
      </c>
      <c r="H29" s="23">
        <v>1</v>
      </c>
      <c r="I29" s="23">
        <v>48</v>
      </c>
      <c r="J29" s="23">
        <v>548</v>
      </c>
      <c r="K29" s="23"/>
      <c r="L29" s="23"/>
      <c r="M29" s="23"/>
      <c r="N29" s="23"/>
      <c r="O29" s="23"/>
      <c r="P29" s="26"/>
      <c r="Q29" s="23"/>
      <c r="R29" s="23"/>
      <c r="S29" s="23"/>
      <c r="T29" s="23"/>
      <c r="U29" s="23"/>
      <c r="V29" s="23"/>
      <c r="W29" s="23"/>
      <c r="X29" s="23"/>
      <c r="Y29" s="98"/>
    </row>
    <row r="30" spans="1:27" x14ac:dyDescent="0.5">
      <c r="A30" s="23">
        <v>11</v>
      </c>
      <c r="B30" s="23" t="s">
        <v>528</v>
      </c>
      <c r="C30" s="23">
        <v>16240</v>
      </c>
      <c r="D30" s="23">
        <v>90</v>
      </c>
      <c r="E30" s="23">
        <v>1294</v>
      </c>
      <c r="F30" s="23" t="s">
        <v>928</v>
      </c>
      <c r="G30" s="23">
        <v>9</v>
      </c>
      <c r="H30" s="23">
        <v>0</v>
      </c>
      <c r="I30" s="23">
        <v>80</v>
      </c>
      <c r="J30" s="23">
        <v>3680</v>
      </c>
      <c r="K30" s="23"/>
      <c r="L30" s="23"/>
      <c r="M30" s="23"/>
      <c r="N30" s="23"/>
      <c r="O30" s="23">
        <v>11</v>
      </c>
      <c r="P30" s="26" t="s">
        <v>296</v>
      </c>
      <c r="Q30" s="23" t="s">
        <v>44</v>
      </c>
      <c r="R30" s="23" t="s">
        <v>45</v>
      </c>
      <c r="S30" s="23"/>
      <c r="T30" s="23"/>
      <c r="U30" s="23"/>
      <c r="V30" s="23"/>
      <c r="W30" s="23"/>
      <c r="X30" s="23"/>
      <c r="Y30" s="98" t="s">
        <v>944</v>
      </c>
    </row>
    <row r="31" spans="1:27" x14ac:dyDescent="0.5">
      <c r="A31" s="23">
        <v>12</v>
      </c>
      <c r="B31" s="23" t="s">
        <v>528</v>
      </c>
      <c r="C31" s="23">
        <v>27169</v>
      </c>
      <c r="D31" s="23">
        <v>29</v>
      </c>
      <c r="E31" s="23">
        <v>913</v>
      </c>
      <c r="F31" s="23" t="s">
        <v>928</v>
      </c>
      <c r="G31" s="23">
        <v>61</v>
      </c>
      <c r="H31" s="23">
        <v>3</v>
      </c>
      <c r="I31" s="23">
        <v>93</v>
      </c>
      <c r="J31" s="23">
        <v>24793</v>
      </c>
      <c r="K31" s="23"/>
      <c r="L31" s="23"/>
      <c r="M31" s="23"/>
      <c r="N31" s="23"/>
      <c r="O31" s="23">
        <v>12</v>
      </c>
      <c r="P31" s="26" t="s">
        <v>207</v>
      </c>
      <c r="Q31" s="23" t="s">
        <v>44</v>
      </c>
      <c r="R31" s="23" t="s">
        <v>45</v>
      </c>
      <c r="S31" s="23"/>
      <c r="T31" s="23"/>
      <c r="U31" s="23"/>
      <c r="V31" s="23"/>
      <c r="W31" s="23"/>
      <c r="X31" s="23"/>
      <c r="Y31" s="98" t="s">
        <v>1183</v>
      </c>
      <c r="Z31" s="9" t="s">
        <v>1157</v>
      </c>
      <c r="AA31" s="9" t="s">
        <v>1184</v>
      </c>
    </row>
    <row r="32" spans="1:27" x14ac:dyDescent="0.5">
      <c r="A32" s="23">
        <v>13</v>
      </c>
      <c r="B32" s="23" t="s">
        <v>528</v>
      </c>
      <c r="C32" s="23">
        <v>34746</v>
      </c>
      <c r="D32" s="23">
        <v>211</v>
      </c>
      <c r="E32" s="23">
        <v>2347</v>
      </c>
      <c r="F32" s="23" t="s">
        <v>928</v>
      </c>
      <c r="G32" s="23">
        <v>11</v>
      </c>
      <c r="H32" s="23">
        <v>3</v>
      </c>
      <c r="I32" s="23">
        <v>47</v>
      </c>
      <c r="J32" s="23">
        <v>4747</v>
      </c>
      <c r="K32" s="23"/>
      <c r="L32" s="23"/>
      <c r="M32" s="23"/>
      <c r="N32" s="23"/>
      <c r="O32" s="23">
        <v>13</v>
      </c>
      <c r="P32" s="26" t="s">
        <v>207</v>
      </c>
      <c r="Q32" s="23" t="s">
        <v>44</v>
      </c>
      <c r="R32" s="23" t="s">
        <v>45</v>
      </c>
      <c r="S32" s="23"/>
      <c r="T32" s="23"/>
      <c r="U32" s="23"/>
      <c r="V32" s="23"/>
      <c r="W32" s="23"/>
      <c r="X32" s="23"/>
      <c r="Y32" s="98" t="s">
        <v>945</v>
      </c>
      <c r="Z32" s="9" t="s">
        <v>1157</v>
      </c>
    </row>
    <row r="33" spans="1:26" x14ac:dyDescent="0.5">
      <c r="A33" s="23"/>
      <c r="B33" s="23" t="s">
        <v>528</v>
      </c>
      <c r="C33" s="23">
        <v>27238</v>
      </c>
      <c r="D33" s="23">
        <v>38</v>
      </c>
      <c r="E33" s="23">
        <v>922</v>
      </c>
      <c r="F33" s="23" t="s">
        <v>928</v>
      </c>
      <c r="G33" s="23">
        <v>35</v>
      </c>
      <c r="H33" s="23">
        <v>0</v>
      </c>
      <c r="I33" s="23">
        <v>30</v>
      </c>
      <c r="J33" s="23">
        <v>14030</v>
      </c>
      <c r="K33" s="23"/>
      <c r="L33" s="23"/>
      <c r="M33" s="23"/>
      <c r="N33" s="23"/>
      <c r="O33" s="23"/>
      <c r="P33" s="26"/>
      <c r="Q33" s="23"/>
      <c r="R33" s="23"/>
      <c r="S33" s="23"/>
      <c r="T33" s="23"/>
      <c r="U33" s="23"/>
      <c r="V33" s="23"/>
      <c r="W33" s="23"/>
      <c r="X33" s="23"/>
      <c r="Y33" s="98"/>
    </row>
    <row r="34" spans="1:26" x14ac:dyDescent="0.5">
      <c r="A34" s="23">
        <v>14</v>
      </c>
      <c r="B34" s="23" t="s">
        <v>528</v>
      </c>
      <c r="C34" s="23">
        <v>41222</v>
      </c>
      <c r="D34" s="23">
        <v>343</v>
      </c>
      <c r="E34" s="23">
        <v>3755</v>
      </c>
      <c r="F34" s="23" t="s">
        <v>928</v>
      </c>
      <c r="G34" s="23">
        <v>9</v>
      </c>
      <c r="H34" s="23">
        <v>3</v>
      </c>
      <c r="I34" s="23">
        <v>60</v>
      </c>
      <c r="J34" s="23">
        <v>3960</v>
      </c>
      <c r="K34" s="23"/>
      <c r="L34" s="23"/>
      <c r="M34" s="23"/>
      <c r="N34" s="23"/>
      <c r="O34" s="23">
        <v>14</v>
      </c>
      <c r="P34" s="26" t="s">
        <v>207</v>
      </c>
      <c r="Q34" s="23" t="s">
        <v>44</v>
      </c>
      <c r="R34" s="23" t="s">
        <v>45</v>
      </c>
      <c r="S34" s="23"/>
      <c r="T34" s="23"/>
      <c r="U34" s="23"/>
      <c r="V34" s="23"/>
      <c r="W34" s="23"/>
      <c r="X34" s="23"/>
      <c r="Y34" s="98" t="s">
        <v>946</v>
      </c>
      <c r="Z34" s="9" t="s">
        <v>1175</v>
      </c>
    </row>
    <row r="35" spans="1:26" x14ac:dyDescent="0.5">
      <c r="A35" s="23">
        <v>15</v>
      </c>
      <c r="B35" s="23" t="s">
        <v>528</v>
      </c>
      <c r="C35" s="23">
        <v>7207</v>
      </c>
      <c r="D35" s="23">
        <v>36</v>
      </c>
      <c r="E35" s="23">
        <v>221</v>
      </c>
      <c r="F35" s="23" t="s">
        <v>928</v>
      </c>
      <c r="G35" s="23">
        <v>0</v>
      </c>
      <c r="H35" s="23">
        <v>0</v>
      </c>
      <c r="I35" s="23">
        <v>86</v>
      </c>
      <c r="J35" s="23">
        <v>86</v>
      </c>
      <c r="K35" s="23"/>
      <c r="L35" s="23"/>
      <c r="M35" s="23"/>
      <c r="N35" s="23"/>
      <c r="O35" s="23">
        <v>15</v>
      </c>
      <c r="P35" s="26" t="s">
        <v>947</v>
      </c>
      <c r="Q35" s="23" t="s">
        <v>44</v>
      </c>
      <c r="R35" s="23" t="s">
        <v>45</v>
      </c>
      <c r="S35" s="23"/>
      <c r="T35" s="23"/>
      <c r="U35" s="23"/>
      <c r="V35" s="23"/>
      <c r="W35" s="23"/>
      <c r="X35" s="23"/>
      <c r="Y35" s="98" t="s">
        <v>948</v>
      </c>
    </row>
    <row r="36" spans="1:26" x14ac:dyDescent="0.5">
      <c r="A36" s="23"/>
      <c r="B36" s="23" t="s">
        <v>528</v>
      </c>
      <c r="C36" s="23">
        <v>34867</v>
      </c>
      <c r="D36" s="23">
        <v>224</v>
      </c>
      <c r="E36" s="23">
        <v>2348</v>
      </c>
      <c r="F36" s="23" t="s">
        <v>928</v>
      </c>
      <c r="G36" s="23">
        <v>5</v>
      </c>
      <c r="H36" s="23">
        <v>1</v>
      </c>
      <c r="I36" s="23">
        <v>4</v>
      </c>
      <c r="J36" s="23">
        <v>2104</v>
      </c>
      <c r="K36" s="23"/>
      <c r="L36" s="23"/>
      <c r="M36" s="23"/>
      <c r="N36" s="23"/>
      <c r="O36" s="23"/>
      <c r="P36" s="26"/>
      <c r="Q36" s="23"/>
      <c r="R36" s="23"/>
      <c r="S36" s="23"/>
      <c r="T36" s="23"/>
      <c r="U36" s="23"/>
      <c r="V36" s="23"/>
      <c r="W36" s="23"/>
      <c r="X36" s="23"/>
      <c r="Y36" s="98"/>
    </row>
    <row r="37" spans="1:26" x14ac:dyDescent="0.5">
      <c r="A37" s="23">
        <v>16</v>
      </c>
      <c r="B37" s="23" t="s">
        <v>528</v>
      </c>
      <c r="C37" s="23">
        <v>21435</v>
      </c>
      <c r="D37" s="23">
        <v>21</v>
      </c>
      <c r="E37" s="23">
        <v>1865</v>
      </c>
      <c r="F37" s="23" t="s">
        <v>928</v>
      </c>
      <c r="G37" s="23">
        <v>13</v>
      </c>
      <c r="H37" s="23">
        <v>3</v>
      </c>
      <c r="I37" s="23">
        <v>73</v>
      </c>
      <c r="J37" s="23">
        <v>5573</v>
      </c>
      <c r="K37" s="23"/>
      <c r="L37" s="23"/>
      <c r="M37" s="23"/>
      <c r="N37" s="23"/>
      <c r="O37" s="23">
        <v>16</v>
      </c>
      <c r="P37" s="26" t="s">
        <v>949</v>
      </c>
      <c r="Q37" s="23" t="s">
        <v>44</v>
      </c>
      <c r="R37" s="23" t="s">
        <v>45</v>
      </c>
      <c r="S37" s="23"/>
      <c r="T37" s="23"/>
      <c r="U37" s="23"/>
      <c r="V37" s="23"/>
      <c r="W37" s="23"/>
      <c r="X37" s="23"/>
      <c r="Y37" s="98" t="s">
        <v>950</v>
      </c>
    </row>
    <row r="38" spans="1:26" x14ac:dyDescent="0.5">
      <c r="A38" s="23">
        <v>17</v>
      </c>
      <c r="B38" s="23" t="s">
        <v>528</v>
      </c>
      <c r="C38" s="23">
        <v>27232</v>
      </c>
      <c r="D38" s="23">
        <v>32</v>
      </c>
      <c r="E38" s="23">
        <v>916</v>
      </c>
      <c r="F38" s="23" t="s">
        <v>928</v>
      </c>
      <c r="G38" s="23">
        <v>6</v>
      </c>
      <c r="H38" s="23">
        <v>3</v>
      </c>
      <c r="I38" s="23">
        <v>50</v>
      </c>
      <c r="J38" s="23">
        <v>2750</v>
      </c>
      <c r="K38" s="23"/>
      <c r="L38" s="23"/>
      <c r="M38" s="23"/>
      <c r="N38" s="23"/>
      <c r="O38" s="23">
        <v>17</v>
      </c>
      <c r="P38" s="26" t="s">
        <v>951</v>
      </c>
      <c r="Q38" s="23" t="s">
        <v>44</v>
      </c>
      <c r="R38" s="23" t="s">
        <v>45</v>
      </c>
      <c r="S38" s="23"/>
      <c r="T38" s="23"/>
      <c r="U38" s="23"/>
      <c r="V38" s="23"/>
      <c r="W38" s="23"/>
      <c r="X38" s="23"/>
      <c r="Y38" s="98" t="s">
        <v>952</v>
      </c>
    </row>
    <row r="39" spans="1:26" x14ac:dyDescent="0.5">
      <c r="A39" s="23">
        <v>18</v>
      </c>
      <c r="B39" s="23" t="s">
        <v>528</v>
      </c>
      <c r="C39" s="23">
        <v>17976</v>
      </c>
      <c r="D39" s="23">
        <v>33</v>
      </c>
      <c r="E39" s="23">
        <v>1463</v>
      </c>
      <c r="F39" s="23" t="s">
        <v>928</v>
      </c>
      <c r="G39" s="23">
        <v>7</v>
      </c>
      <c r="H39" s="23">
        <v>3</v>
      </c>
      <c r="I39" s="23">
        <v>64</v>
      </c>
      <c r="J39" s="23">
        <v>3164</v>
      </c>
      <c r="K39" s="23"/>
      <c r="L39" s="23"/>
      <c r="M39" s="23"/>
      <c r="N39" s="23"/>
      <c r="O39" s="23">
        <v>18</v>
      </c>
      <c r="P39" s="26" t="s">
        <v>953</v>
      </c>
      <c r="Q39" s="23" t="s">
        <v>44</v>
      </c>
      <c r="R39" s="23" t="s">
        <v>45</v>
      </c>
      <c r="S39" s="23"/>
      <c r="T39" s="23"/>
      <c r="U39" s="23"/>
      <c r="V39" s="23"/>
      <c r="W39" s="23"/>
      <c r="X39" s="23"/>
      <c r="Y39" s="98" t="s">
        <v>954</v>
      </c>
    </row>
    <row r="40" spans="1:26" x14ac:dyDescent="0.5">
      <c r="A40" s="23"/>
      <c r="B40" s="23" t="s">
        <v>528</v>
      </c>
      <c r="C40" s="23">
        <v>22348</v>
      </c>
      <c r="D40" s="23">
        <v>19</v>
      </c>
      <c r="E40" s="23">
        <v>1964</v>
      </c>
      <c r="F40" s="23" t="s">
        <v>928</v>
      </c>
      <c r="G40" s="23">
        <v>28</v>
      </c>
      <c r="H40" s="23">
        <v>0</v>
      </c>
      <c r="I40" s="23">
        <v>80</v>
      </c>
      <c r="J40" s="23">
        <v>11280</v>
      </c>
      <c r="K40" s="23"/>
      <c r="L40" s="23"/>
      <c r="M40" s="23"/>
      <c r="N40" s="23"/>
      <c r="O40" s="23"/>
      <c r="P40" s="26"/>
      <c r="Q40" s="23"/>
      <c r="R40" s="23"/>
      <c r="S40" s="23"/>
      <c r="T40" s="23"/>
      <c r="U40" s="23"/>
      <c r="V40" s="23"/>
      <c r="W40" s="23"/>
      <c r="X40" s="23"/>
      <c r="Y40" s="98"/>
    </row>
    <row r="41" spans="1:26" x14ac:dyDescent="0.5">
      <c r="A41" s="23">
        <v>19</v>
      </c>
      <c r="B41" s="23" t="s">
        <v>528</v>
      </c>
      <c r="C41" s="23">
        <v>7416</v>
      </c>
      <c r="D41" s="23">
        <v>12</v>
      </c>
      <c r="E41" s="23">
        <v>169</v>
      </c>
      <c r="F41" s="23" t="s">
        <v>928</v>
      </c>
      <c r="G41" s="23">
        <v>0</v>
      </c>
      <c r="H41" s="23">
        <v>1</v>
      </c>
      <c r="I41" s="23">
        <v>94</v>
      </c>
      <c r="J41" s="23">
        <v>194</v>
      </c>
      <c r="K41" s="23"/>
      <c r="L41" s="23"/>
      <c r="M41" s="23"/>
      <c r="N41" s="23"/>
      <c r="O41" s="23">
        <v>19</v>
      </c>
      <c r="P41" s="26" t="s">
        <v>953</v>
      </c>
      <c r="Q41" s="23" t="s">
        <v>44</v>
      </c>
      <c r="R41" s="23" t="s">
        <v>45</v>
      </c>
      <c r="S41" s="23"/>
      <c r="T41" s="23"/>
      <c r="U41" s="23"/>
      <c r="V41" s="23"/>
      <c r="W41" s="23"/>
      <c r="X41" s="23"/>
      <c r="Y41" s="98" t="s">
        <v>955</v>
      </c>
    </row>
    <row r="42" spans="1:26" x14ac:dyDescent="0.5">
      <c r="A42" s="23"/>
      <c r="B42" s="23" t="s">
        <v>528</v>
      </c>
      <c r="C42" s="23">
        <v>22382</v>
      </c>
      <c r="D42" s="23">
        <v>80</v>
      </c>
      <c r="E42" s="23">
        <v>1998</v>
      </c>
      <c r="F42" s="23" t="s">
        <v>928</v>
      </c>
      <c r="G42" s="23">
        <v>5</v>
      </c>
      <c r="H42" s="23">
        <v>0</v>
      </c>
      <c r="I42" s="23">
        <v>0</v>
      </c>
      <c r="J42" s="23">
        <v>2000</v>
      </c>
      <c r="K42" s="23"/>
      <c r="L42" s="23"/>
      <c r="M42" s="23"/>
      <c r="N42" s="23"/>
      <c r="O42" s="23"/>
      <c r="P42" s="26"/>
      <c r="Q42" s="23"/>
      <c r="R42" s="23"/>
      <c r="S42" s="23"/>
      <c r="T42" s="23"/>
      <c r="U42" s="23"/>
      <c r="V42" s="23"/>
      <c r="W42" s="23"/>
      <c r="X42" s="23"/>
      <c r="Y42" s="98"/>
    </row>
    <row r="43" spans="1:26" x14ac:dyDescent="0.5">
      <c r="A43" s="23"/>
      <c r="B43" s="23" t="s">
        <v>528</v>
      </c>
      <c r="C43" s="23">
        <v>19250</v>
      </c>
      <c r="D43" s="23">
        <v>95</v>
      </c>
      <c r="E43" s="23">
        <v>1749</v>
      </c>
      <c r="F43" s="23" t="s">
        <v>928</v>
      </c>
      <c r="G43" s="23">
        <v>0</v>
      </c>
      <c r="H43" s="23">
        <v>3</v>
      </c>
      <c r="I43" s="23">
        <v>30</v>
      </c>
      <c r="J43" s="23">
        <v>330</v>
      </c>
      <c r="K43" s="23"/>
      <c r="L43" s="23"/>
      <c r="M43" s="23"/>
      <c r="N43" s="23"/>
      <c r="O43" s="23"/>
      <c r="P43" s="26"/>
      <c r="Q43" s="23"/>
      <c r="R43" s="23"/>
      <c r="S43" s="23"/>
      <c r="T43" s="23"/>
      <c r="U43" s="23"/>
      <c r="V43" s="23"/>
      <c r="W43" s="23"/>
      <c r="X43" s="23"/>
      <c r="Y43" s="98"/>
    </row>
    <row r="44" spans="1:26" x14ac:dyDescent="0.5">
      <c r="A44" s="23"/>
      <c r="B44" s="23" t="s">
        <v>528</v>
      </c>
      <c r="C44" s="23">
        <v>17978</v>
      </c>
      <c r="D44" s="23">
        <v>36</v>
      </c>
      <c r="E44" s="23">
        <v>1465</v>
      </c>
      <c r="F44" s="23" t="s">
        <v>928</v>
      </c>
      <c r="G44" s="23">
        <v>5</v>
      </c>
      <c r="H44" s="23">
        <v>0</v>
      </c>
      <c r="I44" s="23">
        <v>60</v>
      </c>
      <c r="J44" s="23">
        <v>2060</v>
      </c>
      <c r="K44" s="23"/>
      <c r="L44" s="23"/>
      <c r="M44" s="23"/>
      <c r="N44" s="23"/>
      <c r="O44" s="23"/>
      <c r="P44" s="26"/>
      <c r="Q44" s="23"/>
      <c r="R44" s="23"/>
      <c r="S44" s="23"/>
      <c r="T44" s="23"/>
      <c r="U44" s="23"/>
      <c r="V44" s="23"/>
      <c r="W44" s="23"/>
      <c r="X44" s="23"/>
      <c r="Y44" s="98"/>
    </row>
    <row r="45" spans="1:26" x14ac:dyDescent="0.5">
      <c r="A45" s="23"/>
      <c r="B45" s="23" t="s">
        <v>528</v>
      </c>
      <c r="C45" s="23">
        <v>22344</v>
      </c>
      <c r="D45" s="23">
        <v>9</v>
      </c>
      <c r="E45" s="23">
        <v>1960</v>
      </c>
      <c r="F45" s="23" t="s">
        <v>928</v>
      </c>
      <c r="G45" s="23">
        <v>6</v>
      </c>
      <c r="H45" s="23">
        <v>3</v>
      </c>
      <c r="I45" s="23">
        <v>44</v>
      </c>
      <c r="J45" s="23">
        <v>2744</v>
      </c>
      <c r="K45" s="23"/>
      <c r="L45" s="23"/>
      <c r="M45" s="23"/>
      <c r="N45" s="23"/>
      <c r="O45" s="23"/>
      <c r="P45" s="26"/>
      <c r="Q45" s="23"/>
      <c r="R45" s="23"/>
      <c r="S45" s="23"/>
      <c r="T45" s="23"/>
      <c r="U45" s="23"/>
      <c r="V45" s="23"/>
      <c r="W45" s="23"/>
      <c r="X45" s="23"/>
      <c r="Y45" s="98"/>
    </row>
    <row r="46" spans="1:26" x14ac:dyDescent="0.5">
      <c r="A46" s="23"/>
      <c r="B46" s="23" t="s">
        <v>528</v>
      </c>
      <c r="C46" s="23">
        <v>22341</v>
      </c>
      <c r="D46" s="23">
        <v>5</v>
      </c>
      <c r="E46" s="23">
        <v>1957</v>
      </c>
      <c r="F46" s="23" t="s">
        <v>928</v>
      </c>
      <c r="G46" s="23">
        <v>6</v>
      </c>
      <c r="H46" s="23">
        <v>0</v>
      </c>
      <c r="I46" s="23">
        <v>61</v>
      </c>
      <c r="J46" s="23">
        <v>2461</v>
      </c>
      <c r="K46" s="23"/>
      <c r="L46" s="23"/>
      <c r="M46" s="23"/>
      <c r="N46" s="23"/>
      <c r="O46" s="23"/>
      <c r="P46" s="26"/>
      <c r="Q46" s="23"/>
      <c r="R46" s="23"/>
      <c r="S46" s="23"/>
      <c r="T46" s="23"/>
      <c r="U46" s="23"/>
      <c r="V46" s="23"/>
      <c r="W46" s="23"/>
      <c r="X46" s="23"/>
      <c r="Y46" s="98"/>
    </row>
    <row r="47" spans="1:26" x14ac:dyDescent="0.5">
      <c r="A47" s="23"/>
      <c r="B47" s="23" t="s">
        <v>528</v>
      </c>
      <c r="C47" s="23">
        <v>34876</v>
      </c>
      <c r="D47" s="23">
        <v>213</v>
      </c>
      <c r="E47" s="23">
        <v>2357</v>
      </c>
      <c r="F47" s="23" t="s">
        <v>928</v>
      </c>
      <c r="G47" s="23">
        <v>11</v>
      </c>
      <c r="H47" s="23">
        <v>0</v>
      </c>
      <c r="I47" s="23">
        <v>41</v>
      </c>
      <c r="J47" s="23">
        <v>4441</v>
      </c>
      <c r="K47" s="23"/>
      <c r="L47" s="23"/>
      <c r="M47" s="23"/>
      <c r="N47" s="23"/>
      <c r="O47" s="23"/>
      <c r="P47" s="26"/>
      <c r="Q47" s="23"/>
      <c r="R47" s="23"/>
      <c r="S47" s="23"/>
      <c r="T47" s="23"/>
      <c r="U47" s="23"/>
      <c r="V47" s="23"/>
      <c r="W47" s="23"/>
      <c r="X47" s="23"/>
      <c r="Y47" s="98"/>
    </row>
    <row r="48" spans="1:26" x14ac:dyDescent="0.5">
      <c r="A48" s="23">
        <v>20</v>
      </c>
      <c r="B48" s="23" t="s">
        <v>528</v>
      </c>
      <c r="C48" s="23">
        <v>16302</v>
      </c>
      <c r="D48" s="23">
        <v>74</v>
      </c>
      <c r="E48" s="23">
        <v>1356</v>
      </c>
      <c r="F48" s="23" t="s">
        <v>928</v>
      </c>
      <c r="G48" s="23">
        <v>10</v>
      </c>
      <c r="H48" s="23">
        <v>2</v>
      </c>
      <c r="I48" s="23">
        <v>60</v>
      </c>
      <c r="J48" s="23">
        <v>4260</v>
      </c>
      <c r="K48" s="23"/>
      <c r="L48" s="23"/>
      <c r="M48" s="23"/>
      <c r="N48" s="23"/>
      <c r="O48" s="23">
        <v>20</v>
      </c>
      <c r="P48" s="26" t="s">
        <v>269</v>
      </c>
      <c r="Q48" s="23" t="s">
        <v>44</v>
      </c>
      <c r="R48" s="23" t="s">
        <v>45</v>
      </c>
      <c r="S48" s="23"/>
      <c r="T48" s="23"/>
      <c r="U48" s="23"/>
      <c r="V48" s="23"/>
      <c r="W48" s="23"/>
      <c r="X48" s="23"/>
      <c r="Y48" s="98" t="s">
        <v>956</v>
      </c>
    </row>
    <row r="49" spans="1:26" x14ac:dyDescent="0.5">
      <c r="A49" s="23"/>
      <c r="B49" s="23" t="s">
        <v>528</v>
      </c>
      <c r="C49" s="23">
        <v>16312</v>
      </c>
      <c r="D49" s="23">
        <v>80</v>
      </c>
      <c r="E49" s="23">
        <v>1366</v>
      </c>
      <c r="F49" s="23" t="s">
        <v>928</v>
      </c>
      <c r="G49" s="23">
        <v>13</v>
      </c>
      <c r="H49" s="23">
        <v>3</v>
      </c>
      <c r="I49" s="23">
        <v>98</v>
      </c>
      <c r="J49" s="23">
        <v>5598</v>
      </c>
      <c r="K49" s="23"/>
      <c r="L49" s="23"/>
      <c r="M49" s="23"/>
      <c r="N49" s="23"/>
      <c r="O49" s="23"/>
      <c r="P49" s="26"/>
      <c r="Q49" s="23"/>
      <c r="R49" s="23"/>
      <c r="S49" s="23"/>
      <c r="T49" s="23"/>
      <c r="U49" s="23"/>
      <c r="V49" s="23"/>
      <c r="W49" s="23"/>
      <c r="X49" s="23"/>
      <c r="Y49" s="98"/>
    </row>
    <row r="50" spans="1:26" x14ac:dyDescent="0.5">
      <c r="A50" s="23">
        <v>21</v>
      </c>
      <c r="B50" s="23" t="s">
        <v>528</v>
      </c>
      <c r="C50" s="23">
        <v>35248</v>
      </c>
      <c r="D50" s="23">
        <v>234</v>
      </c>
      <c r="E50" s="23">
        <v>2405</v>
      </c>
      <c r="F50" s="23" t="s">
        <v>928</v>
      </c>
      <c r="G50" s="23">
        <v>5</v>
      </c>
      <c r="H50" s="23">
        <v>3</v>
      </c>
      <c r="I50" s="23">
        <v>2</v>
      </c>
      <c r="J50" s="23">
        <v>2032</v>
      </c>
      <c r="K50" s="23"/>
      <c r="L50" s="23"/>
      <c r="M50" s="23"/>
      <c r="N50" s="23"/>
      <c r="O50" s="23">
        <v>21</v>
      </c>
      <c r="P50" s="26" t="s">
        <v>101</v>
      </c>
      <c r="Q50" s="23" t="s">
        <v>44</v>
      </c>
      <c r="R50" s="23" t="s">
        <v>45</v>
      </c>
      <c r="S50" s="23"/>
      <c r="T50" s="23"/>
      <c r="U50" s="23"/>
      <c r="V50" s="23"/>
      <c r="W50" s="23"/>
      <c r="X50" s="23"/>
      <c r="Y50" s="98" t="s">
        <v>957</v>
      </c>
    </row>
    <row r="51" spans="1:26" x14ac:dyDescent="0.5">
      <c r="A51" s="23"/>
      <c r="B51" s="23" t="s">
        <v>528</v>
      </c>
      <c r="C51" s="23">
        <v>13994</v>
      </c>
      <c r="D51" s="23">
        <v>89</v>
      </c>
      <c r="E51" s="23">
        <v>641</v>
      </c>
      <c r="F51" s="23" t="s">
        <v>928</v>
      </c>
      <c r="G51" s="23">
        <v>5</v>
      </c>
      <c r="H51" s="23">
        <v>0</v>
      </c>
      <c r="I51" s="23">
        <v>17</v>
      </c>
      <c r="J51" s="23">
        <v>2017</v>
      </c>
      <c r="K51" s="23"/>
      <c r="L51" s="23"/>
      <c r="M51" s="23"/>
      <c r="N51" s="23"/>
      <c r="O51" s="23"/>
      <c r="P51" s="26"/>
      <c r="Q51" s="23"/>
      <c r="R51" s="23"/>
      <c r="S51" s="23"/>
      <c r="T51" s="23"/>
      <c r="U51" s="23"/>
      <c r="V51" s="23"/>
      <c r="W51" s="23"/>
      <c r="X51" s="23"/>
      <c r="Y51" s="98"/>
    </row>
    <row r="52" spans="1:26" x14ac:dyDescent="0.5">
      <c r="A52" s="23"/>
      <c r="B52" s="23" t="s">
        <v>528</v>
      </c>
      <c r="C52" s="23">
        <v>7230</v>
      </c>
      <c r="D52" s="23">
        <v>62</v>
      </c>
      <c r="E52" s="23">
        <v>244</v>
      </c>
      <c r="F52" s="23" t="s">
        <v>928</v>
      </c>
      <c r="G52" s="23">
        <v>0</v>
      </c>
      <c r="H52" s="23">
        <v>0</v>
      </c>
      <c r="I52" s="23">
        <v>89</v>
      </c>
      <c r="J52" s="23">
        <v>89</v>
      </c>
      <c r="K52" s="23"/>
      <c r="L52" s="23"/>
      <c r="M52" s="23"/>
      <c r="N52" s="23"/>
      <c r="O52" s="23"/>
      <c r="P52" s="26"/>
      <c r="Q52" s="23"/>
      <c r="R52" s="23"/>
      <c r="S52" s="23"/>
      <c r="T52" s="23"/>
      <c r="U52" s="23"/>
      <c r="V52" s="23"/>
      <c r="W52" s="23"/>
      <c r="X52" s="23"/>
      <c r="Y52" s="98"/>
    </row>
    <row r="53" spans="1:26" x14ac:dyDescent="0.5">
      <c r="A53" s="23">
        <v>22</v>
      </c>
      <c r="B53" s="23" t="s">
        <v>528</v>
      </c>
      <c r="C53" s="23">
        <v>22355</v>
      </c>
      <c r="D53" s="23">
        <v>26</v>
      </c>
      <c r="E53" s="23">
        <v>1971</v>
      </c>
      <c r="F53" s="23" t="s">
        <v>928</v>
      </c>
      <c r="G53" s="23">
        <v>29</v>
      </c>
      <c r="H53" s="23">
        <v>2</v>
      </c>
      <c r="I53" s="23">
        <v>20</v>
      </c>
      <c r="J53" s="23">
        <v>11620</v>
      </c>
      <c r="K53" s="23"/>
      <c r="L53" s="23"/>
      <c r="M53" s="23"/>
      <c r="N53" s="23"/>
      <c r="O53" s="23">
        <v>22</v>
      </c>
      <c r="P53" s="26" t="s">
        <v>958</v>
      </c>
      <c r="Q53" s="23" t="s">
        <v>44</v>
      </c>
      <c r="R53" s="23" t="s">
        <v>45</v>
      </c>
      <c r="S53" s="23"/>
      <c r="T53" s="23"/>
      <c r="U53" s="23"/>
      <c r="V53" s="23"/>
      <c r="W53" s="23"/>
      <c r="X53" s="23"/>
      <c r="Y53" s="98" t="s">
        <v>959</v>
      </c>
    </row>
    <row r="54" spans="1:26" x14ac:dyDescent="0.5">
      <c r="A54" s="23">
        <v>23</v>
      </c>
      <c r="B54" s="23" t="s">
        <v>528</v>
      </c>
      <c r="C54" s="23">
        <v>18077</v>
      </c>
      <c r="D54" s="23">
        <v>128</v>
      </c>
      <c r="E54" s="23">
        <v>1564</v>
      </c>
      <c r="F54" s="23" t="s">
        <v>928</v>
      </c>
      <c r="G54" s="23">
        <v>5</v>
      </c>
      <c r="H54" s="23">
        <v>3</v>
      </c>
      <c r="I54" s="23">
        <v>75</v>
      </c>
      <c r="J54" s="23">
        <v>2375</v>
      </c>
      <c r="K54" s="23"/>
      <c r="L54" s="23"/>
      <c r="M54" s="23"/>
      <c r="N54" s="23"/>
      <c r="O54" s="23">
        <v>23</v>
      </c>
      <c r="P54" s="26" t="s">
        <v>252</v>
      </c>
      <c r="Q54" s="23" t="s">
        <v>44</v>
      </c>
      <c r="R54" s="23" t="s">
        <v>45</v>
      </c>
      <c r="S54" s="23"/>
      <c r="T54" s="23"/>
      <c r="U54" s="23"/>
      <c r="V54" s="23"/>
      <c r="W54" s="23"/>
      <c r="X54" s="23"/>
      <c r="Y54" s="98" t="s">
        <v>960</v>
      </c>
    </row>
    <row r="55" spans="1:26" x14ac:dyDescent="0.5">
      <c r="A55" s="23">
        <v>24</v>
      </c>
      <c r="B55" s="23" t="s">
        <v>528</v>
      </c>
      <c r="C55" s="23">
        <v>17944</v>
      </c>
      <c r="D55" s="23">
        <v>5</v>
      </c>
      <c r="E55" s="23">
        <v>1431</v>
      </c>
      <c r="F55" s="23" t="s">
        <v>928</v>
      </c>
      <c r="G55" s="23">
        <v>2</v>
      </c>
      <c r="H55" s="23">
        <v>2</v>
      </c>
      <c r="I55" s="23">
        <v>78</v>
      </c>
      <c r="J55" s="23">
        <v>1078</v>
      </c>
      <c r="K55" s="23"/>
      <c r="L55" s="23"/>
      <c r="M55" s="23"/>
      <c r="N55" s="23"/>
      <c r="O55" s="23">
        <v>24</v>
      </c>
      <c r="P55" s="26" t="s">
        <v>252</v>
      </c>
      <c r="Q55" s="23" t="s">
        <v>44</v>
      </c>
      <c r="R55" s="23" t="s">
        <v>45</v>
      </c>
      <c r="S55" s="23"/>
      <c r="T55" s="23"/>
      <c r="U55" s="23"/>
      <c r="V55" s="23"/>
      <c r="W55" s="23"/>
      <c r="X55" s="23"/>
      <c r="Y55" s="98" t="s">
        <v>961</v>
      </c>
    </row>
    <row r="56" spans="1:26" x14ac:dyDescent="0.5">
      <c r="A56" s="23"/>
      <c r="B56" s="23" t="s">
        <v>528</v>
      </c>
      <c r="C56" s="23">
        <v>24790</v>
      </c>
      <c r="D56" s="23">
        <v>116</v>
      </c>
      <c r="E56" s="23">
        <v>675</v>
      </c>
      <c r="F56" s="23" t="s">
        <v>928</v>
      </c>
      <c r="G56" s="23">
        <v>3</v>
      </c>
      <c r="H56" s="23">
        <v>0</v>
      </c>
      <c r="I56" s="23">
        <v>7</v>
      </c>
      <c r="J56" s="23">
        <v>1207</v>
      </c>
      <c r="K56" s="23"/>
      <c r="L56" s="23"/>
      <c r="M56" s="23"/>
      <c r="N56" s="23"/>
      <c r="O56" s="23"/>
      <c r="P56" s="26"/>
      <c r="Q56" s="23"/>
      <c r="R56" s="23"/>
      <c r="S56" s="23"/>
      <c r="T56" s="23"/>
      <c r="U56" s="23"/>
      <c r="V56" s="23"/>
      <c r="W56" s="23"/>
      <c r="X56" s="23"/>
      <c r="Y56" s="98"/>
    </row>
    <row r="57" spans="1:26" x14ac:dyDescent="0.5">
      <c r="A57" s="23">
        <v>25</v>
      </c>
      <c r="B57" s="23" t="s">
        <v>528</v>
      </c>
      <c r="C57" s="23">
        <v>13455</v>
      </c>
      <c r="D57" s="23">
        <v>123</v>
      </c>
      <c r="E57" s="23">
        <v>577</v>
      </c>
      <c r="F57" s="23" t="s">
        <v>928</v>
      </c>
      <c r="G57" s="23">
        <v>0</v>
      </c>
      <c r="H57" s="23">
        <v>1</v>
      </c>
      <c r="I57" s="23">
        <v>41</v>
      </c>
      <c r="J57" s="23">
        <v>141</v>
      </c>
      <c r="K57" s="23"/>
      <c r="L57" s="23"/>
      <c r="M57" s="23"/>
      <c r="N57" s="23"/>
      <c r="O57" s="23">
        <v>25</v>
      </c>
      <c r="P57" s="26" t="s">
        <v>962</v>
      </c>
      <c r="Q57" s="23" t="s">
        <v>44</v>
      </c>
      <c r="R57" s="23" t="s">
        <v>45</v>
      </c>
      <c r="S57" s="23"/>
      <c r="T57" s="23"/>
      <c r="U57" s="23"/>
      <c r="V57" s="23"/>
      <c r="W57" s="23"/>
      <c r="X57" s="23"/>
      <c r="Y57" s="98" t="s">
        <v>963</v>
      </c>
    </row>
    <row r="58" spans="1:26" x14ac:dyDescent="0.5">
      <c r="A58" s="23"/>
      <c r="B58" s="23" t="s">
        <v>528</v>
      </c>
      <c r="C58" s="23">
        <v>13862</v>
      </c>
      <c r="D58" s="23">
        <v>131</v>
      </c>
      <c r="E58" s="23">
        <v>619</v>
      </c>
      <c r="F58" s="23" t="s">
        <v>928</v>
      </c>
      <c r="G58" s="23">
        <v>5</v>
      </c>
      <c r="H58" s="23">
        <v>1</v>
      </c>
      <c r="I58" s="23">
        <v>94</v>
      </c>
      <c r="J58" s="23">
        <v>2194</v>
      </c>
      <c r="K58" s="23"/>
      <c r="L58" s="23"/>
      <c r="M58" s="23"/>
      <c r="N58" s="23"/>
      <c r="O58" s="23"/>
      <c r="P58" s="26"/>
      <c r="Q58" s="23"/>
      <c r="R58" s="23"/>
      <c r="S58" s="23"/>
      <c r="T58" s="23"/>
      <c r="U58" s="23"/>
      <c r="V58" s="23"/>
      <c r="W58" s="23"/>
      <c r="X58" s="23"/>
      <c r="Y58" s="98"/>
    </row>
    <row r="59" spans="1:26" x14ac:dyDescent="0.5">
      <c r="A59" s="23"/>
      <c r="B59" s="23" t="s">
        <v>528</v>
      </c>
      <c r="C59" s="23">
        <v>39342</v>
      </c>
      <c r="D59" s="23">
        <v>80</v>
      </c>
      <c r="E59" s="23">
        <v>3101</v>
      </c>
      <c r="F59" s="23" t="s">
        <v>928</v>
      </c>
      <c r="G59" s="23">
        <v>2</v>
      </c>
      <c r="H59" s="23">
        <v>0</v>
      </c>
      <c r="I59" s="23">
        <v>61</v>
      </c>
      <c r="J59" s="23">
        <v>861</v>
      </c>
      <c r="K59" s="23"/>
      <c r="L59" s="23"/>
      <c r="M59" s="23"/>
      <c r="N59" s="23"/>
      <c r="O59" s="23"/>
      <c r="P59" s="26"/>
      <c r="Q59" s="23"/>
      <c r="R59" s="23"/>
      <c r="S59" s="23"/>
      <c r="T59" s="23"/>
      <c r="U59" s="23"/>
      <c r="V59" s="23"/>
      <c r="W59" s="23"/>
      <c r="X59" s="23"/>
      <c r="Y59" s="98"/>
    </row>
    <row r="60" spans="1:26" x14ac:dyDescent="0.5">
      <c r="A60" s="23"/>
      <c r="B60" s="23" t="s">
        <v>528</v>
      </c>
      <c r="C60" s="23">
        <v>21422</v>
      </c>
      <c r="D60" s="23">
        <v>2</v>
      </c>
      <c r="E60" s="23">
        <v>1851</v>
      </c>
      <c r="F60" s="23" t="s">
        <v>928</v>
      </c>
      <c r="G60" s="23">
        <v>8</v>
      </c>
      <c r="H60" s="23">
        <v>1</v>
      </c>
      <c r="I60" s="23">
        <v>68</v>
      </c>
      <c r="J60" s="23">
        <v>3368</v>
      </c>
      <c r="K60" s="23"/>
      <c r="L60" s="23"/>
      <c r="M60" s="23"/>
      <c r="N60" s="23"/>
      <c r="O60" s="23"/>
      <c r="P60" s="26"/>
      <c r="Q60" s="23"/>
      <c r="R60" s="23"/>
      <c r="S60" s="23"/>
      <c r="T60" s="23"/>
      <c r="U60" s="23"/>
      <c r="V60" s="23"/>
      <c r="W60" s="23"/>
      <c r="X60" s="23"/>
      <c r="Y60" s="98"/>
    </row>
    <row r="61" spans="1:26" x14ac:dyDescent="0.5">
      <c r="A61" s="23">
        <v>26</v>
      </c>
      <c r="B61" s="23" t="s">
        <v>528</v>
      </c>
      <c r="C61" s="23">
        <v>18076</v>
      </c>
      <c r="D61" s="23">
        <v>123</v>
      </c>
      <c r="E61" s="23">
        <v>1563</v>
      </c>
      <c r="F61" s="23" t="s">
        <v>928</v>
      </c>
      <c r="G61" s="23">
        <v>5</v>
      </c>
      <c r="H61" s="23">
        <v>3</v>
      </c>
      <c r="I61" s="23">
        <v>65</v>
      </c>
      <c r="J61" s="23">
        <v>2365</v>
      </c>
      <c r="K61" s="23"/>
      <c r="L61" s="23"/>
      <c r="M61" s="23"/>
      <c r="N61" s="23"/>
      <c r="O61" s="23">
        <v>26</v>
      </c>
      <c r="P61" s="26" t="s">
        <v>962</v>
      </c>
      <c r="Q61" s="23" t="s">
        <v>44</v>
      </c>
      <c r="R61" s="23" t="s">
        <v>45</v>
      </c>
      <c r="S61" s="23"/>
      <c r="T61" s="23"/>
      <c r="U61" s="23"/>
      <c r="V61" s="23"/>
      <c r="W61" s="23"/>
      <c r="X61" s="23"/>
      <c r="Y61" s="98" t="s">
        <v>964</v>
      </c>
    </row>
    <row r="62" spans="1:26" x14ac:dyDescent="0.5">
      <c r="A62" s="23">
        <v>27</v>
      </c>
      <c r="B62" s="23" t="s">
        <v>528</v>
      </c>
      <c r="C62" s="23">
        <v>19027</v>
      </c>
      <c r="D62" s="23">
        <v>3</v>
      </c>
      <c r="E62" s="23">
        <v>1695</v>
      </c>
      <c r="F62" s="23" t="s">
        <v>928</v>
      </c>
      <c r="G62" s="23">
        <v>9</v>
      </c>
      <c r="H62" s="23">
        <v>2</v>
      </c>
      <c r="I62" s="23">
        <v>64</v>
      </c>
      <c r="J62" s="23">
        <v>3864</v>
      </c>
      <c r="K62" s="23"/>
      <c r="L62" s="23"/>
      <c r="M62" s="23"/>
      <c r="N62" s="23"/>
      <c r="O62" s="23">
        <v>27</v>
      </c>
      <c r="P62" s="26" t="s">
        <v>965</v>
      </c>
      <c r="Q62" s="23" t="s">
        <v>44</v>
      </c>
      <c r="R62" s="23" t="s">
        <v>45</v>
      </c>
      <c r="S62" s="23"/>
      <c r="T62" s="23"/>
      <c r="U62" s="23"/>
      <c r="V62" s="23"/>
      <c r="W62" s="23"/>
      <c r="X62" s="23"/>
      <c r="Y62" s="98" t="s">
        <v>966</v>
      </c>
      <c r="Z62" s="9" t="s">
        <v>1157</v>
      </c>
    </row>
    <row r="63" spans="1:26" x14ac:dyDescent="0.5">
      <c r="A63" s="23">
        <v>28</v>
      </c>
      <c r="B63" s="23" t="s">
        <v>528</v>
      </c>
      <c r="C63" s="23">
        <v>24535</v>
      </c>
      <c r="D63" s="23">
        <v>21</v>
      </c>
      <c r="E63" s="23">
        <v>2070</v>
      </c>
      <c r="F63" s="23" t="s">
        <v>928</v>
      </c>
      <c r="G63" s="23">
        <v>31</v>
      </c>
      <c r="H63" s="23">
        <v>3</v>
      </c>
      <c r="I63" s="23">
        <v>60</v>
      </c>
      <c r="J63" s="23">
        <v>12760</v>
      </c>
      <c r="K63" s="23"/>
      <c r="L63" s="23"/>
      <c r="M63" s="23"/>
      <c r="N63" s="23"/>
      <c r="O63" s="23">
        <v>28</v>
      </c>
      <c r="P63" s="26" t="s">
        <v>967</v>
      </c>
      <c r="Q63" s="23" t="s">
        <v>44</v>
      </c>
      <c r="R63" s="23" t="s">
        <v>45</v>
      </c>
      <c r="S63" s="23"/>
      <c r="T63" s="23"/>
      <c r="U63" s="23"/>
      <c r="V63" s="23"/>
      <c r="W63" s="23"/>
      <c r="X63" s="23"/>
      <c r="Y63" s="98" t="s">
        <v>968</v>
      </c>
    </row>
    <row r="64" spans="1:26" x14ac:dyDescent="0.5">
      <c r="A64" s="23">
        <v>29</v>
      </c>
      <c r="B64" s="23" t="s">
        <v>528</v>
      </c>
      <c r="C64" s="23">
        <v>27144</v>
      </c>
      <c r="D64" s="23">
        <v>63</v>
      </c>
      <c r="E64" s="23">
        <v>888</v>
      </c>
      <c r="F64" s="23" t="s">
        <v>928</v>
      </c>
      <c r="G64" s="23">
        <v>13</v>
      </c>
      <c r="H64" s="23">
        <v>1</v>
      </c>
      <c r="I64" s="23">
        <v>55</v>
      </c>
      <c r="J64" s="23">
        <v>5315</v>
      </c>
      <c r="K64" s="23"/>
      <c r="L64" s="23"/>
      <c r="M64" s="23"/>
      <c r="N64" s="23"/>
      <c r="O64" s="23">
        <v>29</v>
      </c>
      <c r="P64" s="26" t="s">
        <v>969</v>
      </c>
      <c r="Q64" s="23" t="s">
        <v>44</v>
      </c>
      <c r="R64" s="23" t="s">
        <v>45</v>
      </c>
      <c r="S64" s="23"/>
      <c r="T64" s="23"/>
      <c r="U64" s="23"/>
      <c r="V64" s="23"/>
      <c r="W64" s="23"/>
      <c r="X64" s="23"/>
      <c r="Y64" s="98" t="s">
        <v>970</v>
      </c>
    </row>
    <row r="65" spans="1:25" x14ac:dyDescent="0.5">
      <c r="A65" s="23"/>
      <c r="B65" s="23" t="s">
        <v>528</v>
      </c>
      <c r="C65" s="23">
        <v>24318</v>
      </c>
      <c r="D65" s="23">
        <v>29</v>
      </c>
      <c r="E65" s="23">
        <v>2045</v>
      </c>
      <c r="F65" s="23" t="s">
        <v>928</v>
      </c>
      <c r="G65" s="23">
        <v>22</v>
      </c>
      <c r="H65" s="23">
        <v>2</v>
      </c>
      <c r="I65" s="23">
        <v>0</v>
      </c>
      <c r="J65" s="23">
        <v>9000</v>
      </c>
      <c r="K65" s="23"/>
      <c r="L65" s="23"/>
      <c r="M65" s="23"/>
      <c r="N65" s="23"/>
      <c r="O65" s="23"/>
      <c r="P65" s="26"/>
      <c r="Q65" s="23"/>
      <c r="R65" s="23"/>
      <c r="S65" s="23"/>
      <c r="T65" s="23"/>
      <c r="U65" s="23"/>
      <c r="V65" s="23"/>
      <c r="W65" s="23"/>
      <c r="X65" s="23"/>
      <c r="Y65" s="98"/>
    </row>
    <row r="66" spans="1:25" x14ac:dyDescent="0.5">
      <c r="A66" s="23"/>
      <c r="B66" s="23" t="s">
        <v>528</v>
      </c>
      <c r="C66" s="23">
        <v>27280</v>
      </c>
      <c r="D66" s="23">
        <v>38</v>
      </c>
      <c r="E66" s="23">
        <v>970</v>
      </c>
      <c r="F66" s="23" t="s">
        <v>928</v>
      </c>
      <c r="G66" s="23">
        <v>22</v>
      </c>
      <c r="H66" s="23">
        <v>2</v>
      </c>
      <c r="I66" s="23">
        <v>71</v>
      </c>
      <c r="J66" s="23">
        <v>9071</v>
      </c>
      <c r="K66" s="23"/>
      <c r="L66" s="23"/>
      <c r="M66" s="23"/>
      <c r="N66" s="23"/>
      <c r="O66" s="23"/>
      <c r="P66" s="26"/>
      <c r="Q66" s="23"/>
      <c r="R66" s="23"/>
      <c r="S66" s="23"/>
      <c r="T66" s="23"/>
      <c r="U66" s="23"/>
      <c r="V66" s="23"/>
      <c r="W66" s="23"/>
      <c r="X66" s="23"/>
      <c r="Y66" s="98"/>
    </row>
    <row r="67" spans="1:25" x14ac:dyDescent="0.5">
      <c r="A67" s="23"/>
      <c r="B67" s="23" t="s">
        <v>528</v>
      </c>
      <c r="C67" s="23">
        <v>39224</v>
      </c>
      <c r="D67" s="23">
        <v>66</v>
      </c>
      <c r="E67" s="23">
        <v>2976</v>
      </c>
      <c r="F67" s="23" t="s">
        <v>928</v>
      </c>
      <c r="G67" s="23">
        <v>6</v>
      </c>
      <c r="H67" s="23">
        <v>1</v>
      </c>
      <c r="I67" s="23">
        <v>40</v>
      </c>
      <c r="J67" s="23">
        <v>2540</v>
      </c>
      <c r="K67" s="23"/>
      <c r="L67" s="23"/>
      <c r="M67" s="23"/>
      <c r="N67" s="23"/>
      <c r="O67" s="23"/>
      <c r="P67" s="26"/>
      <c r="Q67" s="23"/>
      <c r="R67" s="23"/>
      <c r="S67" s="23"/>
      <c r="T67" s="23"/>
      <c r="U67" s="23"/>
      <c r="V67" s="23"/>
      <c r="W67" s="23"/>
      <c r="X67" s="23"/>
      <c r="Y67" s="98"/>
    </row>
    <row r="68" spans="1:25" x14ac:dyDescent="0.5">
      <c r="A68" s="23"/>
      <c r="B68" s="23" t="s">
        <v>528</v>
      </c>
      <c r="C68" s="23">
        <v>27245</v>
      </c>
      <c r="D68" s="23">
        <v>16</v>
      </c>
      <c r="E68" s="23">
        <v>929</v>
      </c>
      <c r="F68" s="23" t="s">
        <v>928</v>
      </c>
      <c r="G68" s="23">
        <v>20</v>
      </c>
      <c r="H68" s="23">
        <v>0</v>
      </c>
      <c r="I68" s="23">
        <v>20</v>
      </c>
      <c r="J68" s="23">
        <v>8020</v>
      </c>
      <c r="K68" s="23"/>
      <c r="L68" s="23"/>
      <c r="M68" s="23"/>
      <c r="N68" s="23"/>
      <c r="O68" s="23"/>
      <c r="P68" s="26"/>
      <c r="Q68" s="23"/>
      <c r="R68" s="23"/>
      <c r="S68" s="23"/>
      <c r="T68" s="23"/>
      <c r="U68" s="23"/>
      <c r="V68" s="23"/>
      <c r="W68" s="23"/>
      <c r="X68" s="23"/>
      <c r="Y68" s="98"/>
    </row>
    <row r="69" spans="1:25" x14ac:dyDescent="0.5">
      <c r="A69" s="23"/>
      <c r="B69" s="23" t="s">
        <v>528</v>
      </c>
      <c r="C69" s="23">
        <v>27244</v>
      </c>
      <c r="D69" s="23">
        <v>15</v>
      </c>
      <c r="E69" s="23">
        <v>928</v>
      </c>
      <c r="F69" s="23" t="s">
        <v>928</v>
      </c>
      <c r="G69" s="23">
        <v>39</v>
      </c>
      <c r="H69" s="23">
        <v>1</v>
      </c>
      <c r="I69" s="23">
        <v>20</v>
      </c>
      <c r="J69" s="23">
        <v>15720</v>
      </c>
      <c r="K69" s="23"/>
      <c r="L69" s="23"/>
      <c r="M69" s="23"/>
      <c r="N69" s="23"/>
      <c r="O69" s="23"/>
      <c r="P69" s="26"/>
      <c r="Q69" s="23"/>
      <c r="R69" s="23"/>
      <c r="S69" s="23"/>
      <c r="T69" s="23"/>
      <c r="U69" s="23"/>
      <c r="V69" s="23"/>
      <c r="W69" s="23"/>
      <c r="X69" s="23"/>
      <c r="Y69" s="98"/>
    </row>
    <row r="70" spans="1:25" x14ac:dyDescent="0.5">
      <c r="A70" s="23">
        <v>30</v>
      </c>
      <c r="B70" s="23" t="s">
        <v>528</v>
      </c>
      <c r="C70" s="23">
        <v>19735</v>
      </c>
      <c r="D70" s="23">
        <v>321</v>
      </c>
      <c r="E70" s="23">
        <v>2670</v>
      </c>
      <c r="F70" s="23" t="s">
        <v>928</v>
      </c>
      <c r="G70" s="23">
        <v>8</v>
      </c>
      <c r="H70" s="23">
        <v>0</v>
      </c>
      <c r="I70" s="23">
        <v>98</v>
      </c>
      <c r="J70" s="23">
        <v>3298</v>
      </c>
      <c r="K70" s="23"/>
      <c r="L70" s="23"/>
      <c r="M70" s="23"/>
      <c r="N70" s="23"/>
      <c r="O70" s="23">
        <v>30</v>
      </c>
      <c r="P70" s="26" t="s">
        <v>414</v>
      </c>
      <c r="Q70" s="23" t="s">
        <v>44</v>
      </c>
      <c r="R70" s="23" t="s">
        <v>45</v>
      </c>
      <c r="S70" s="23"/>
      <c r="T70" s="23"/>
      <c r="U70" s="23"/>
      <c r="V70" s="23"/>
      <c r="W70" s="23"/>
      <c r="X70" s="23"/>
      <c r="Y70" s="98" t="s">
        <v>971</v>
      </c>
    </row>
    <row r="71" spans="1:25" x14ac:dyDescent="0.5">
      <c r="A71" s="23"/>
      <c r="B71" s="23" t="s">
        <v>528</v>
      </c>
      <c r="C71" s="23">
        <v>21113</v>
      </c>
      <c r="D71" s="23">
        <v>359</v>
      </c>
      <c r="E71" s="23">
        <v>2731</v>
      </c>
      <c r="F71" s="23" t="s">
        <v>928</v>
      </c>
      <c r="G71" s="23">
        <v>9</v>
      </c>
      <c r="H71" s="23">
        <v>3</v>
      </c>
      <c r="I71" s="23">
        <v>23</v>
      </c>
      <c r="J71" s="23">
        <v>3923</v>
      </c>
      <c r="K71" s="23"/>
      <c r="L71" s="23"/>
      <c r="M71" s="23"/>
      <c r="N71" s="23"/>
      <c r="O71" s="23"/>
      <c r="P71" s="26"/>
      <c r="Q71" s="23"/>
      <c r="R71" s="23"/>
      <c r="S71" s="23"/>
      <c r="T71" s="23"/>
      <c r="U71" s="23"/>
      <c r="V71" s="23"/>
      <c r="W71" s="23"/>
      <c r="X71" s="23"/>
      <c r="Y71" s="98"/>
    </row>
    <row r="72" spans="1:25" x14ac:dyDescent="0.5">
      <c r="A72" s="23">
        <v>31</v>
      </c>
      <c r="B72" s="23" t="s">
        <v>528</v>
      </c>
      <c r="C72" s="23">
        <v>23721</v>
      </c>
      <c r="D72" s="23">
        <v>46</v>
      </c>
      <c r="E72" s="23">
        <v>2012</v>
      </c>
      <c r="F72" s="23" t="s">
        <v>928</v>
      </c>
      <c r="G72" s="23">
        <v>9</v>
      </c>
      <c r="H72" s="23">
        <v>1</v>
      </c>
      <c r="I72" s="23">
        <v>76</v>
      </c>
      <c r="J72" s="23">
        <v>3776</v>
      </c>
      <c r="K72" s="23"/>
      <c r="L72" s="23"/>
      <c r="M72" s="23"/>
      <c r="N72" s="23"/>
      <c r="O72" s="23">
        <v>31</v>
      </c>
      <c r="P72" s="26" t="s">
        <v>414</v>
      </c>
      <c r="Q72" s="23" t="s">
        <v>44</v>
      </c>
      <c r="R72" s="23" t="s">
        <v>45</v>
      </c>
      <c r="S72" s="23"/>
      <c r="T72" s="23"/>
      <c r="U72" s="23"/>
      <c r="V72" s="23"/>
      <c r="W72" s="23"/>
      <c r="X72" s="23"/>
      <c r="Y72" s="98" t="s">
        <v>972</v>
      </c>
    </row>
    <row r="73" spans="1:25" x14ac:dyDescent="0.5">
      <c r="A73" s="23">
        <v>32</v>
      </c>
      <c r="B73" s="23" t="s">
        <v>528</v>
      </c>
      <c r="C73" s="23">
        <v>22383</v>
      </c>
      <c r="D73" s="23">
        <v>354</v>
      </c>
      <c r="E73" s="23">
        <v>2726</v>
      </c>
      <c r="F73" s="23" t="s">
        <v>928</v>
      </c>
      <c r="G73" s="23">
        <v>5</v>
      </c>
      <c r="H73" s="23">
        <v>1</v>
      </c>
      <c r="I73" s="23">
        <v>77</v>
      </c>
      <c r="J73" s="23">
        <v>2177</v>
      </c>
      <c r="K73" s="23"/>
      <c r="L73" s="23"/>
      <c r="M73" s="23"/>
      <c r="N73" s="23"/>
      <c r="O73" s="23">
        <v>32</v>
      </c>
      <c r="P73" s="26" t="s">
        <v>414</v>
      </c>
      <c r="Q73" s="23" t="s">
        <v>44</v>
      </c>
      <c r="R73" s="23" t="s">
        <v>45</v>
      </c>
      <c r="S73" s="23"/>
      <c r="T73" s="23"/>
      <c r="U73" s="23"/>
      <c r="V73" s="23"/>
      <c r="W73" s="23"/>
      <c r="X73" s="23"/>
      <c r="Y73" s="98" t="s">
        <v>973</v>
      </c>
    </row>
    <row r="74" spans="1:25" x14ac:dyDescent="0.5">
      <c r="A74" s="23"/>
      <c r="B74" s="23" t="s">
        <v>528</v>
      </c>
      <c r="C74" s="23">
        <v>36552</v>
      </c>
      <c r="D74" s="23">
        <v>355</v>
      </c>
      <c r="E74" s="23">
        <v>2727</v>
      </c>
      <c r="F74" s="23" t="s">
        <v>928</v>
      </c>
      <c r="G74" s="23">
        <v>5</v>
      </c>
      <c r="H74" s="23">
        <v>0</v>
      </c>
      <c r="I74" s="23">
        <v>79</v>
      </c>
      <c r="J74" s="23">
        <v>2079</v>
      </c>
      <c r="K74" s="23"/>
      <c r="L74" s="23"/>
      <c r="M74" s="23"/>
      <c r="N74" s="23"/>
      <c r="O74" s="23"/>
      <c r="P74" s="26"/>
      <c r="Q74" s="23"/>
      <c r="R74" s="23"/>
      <c r="S74" s="23"/>
      <c r="T74" s="23"/>
      <c r="U74" s="23"/>
      <c r="V74" s="23"/>
      <c r="W74" s="23"/>
      <c r="X74" s="23"/>
      <c r="Y74" s="98"/>
    </row>
    <row r="75" spans="1:25" x14ac:dyDescent="0.5">
      <c r="A75" s="23"/>
      <c r="B75" s="23" t="s">
        <v>528</v>
      </c>
      <c r="C75" s="23">
        <v>21499</v>
      </c>
      <c r="D75" s="23">
        <v>356</v>
      </c>
      <c r="E75" s="23">
        <v>2728</v>
      </c>
      <c r="F75" s="23" t="s">
        <v>928</v>
      </c>
      <c r="G75" s="23">
        <v>10</v>
      </c>
      <c r="H75" s="23">
        <v>3</v>
      </c>
      <c r="I75" s="23">
        <v>81</v>
      </c>
      <c r="J75" s="23">
        <v>4381</v>
      </c>
      <c r="K75" s="23"/>
      <c r="L75" s="23"/>
      <c r="M75" s="23"/>
      <c r="N75" s="23"/>
      <c r="O75" s="23"/>
      <c r="P75" s="26"/>
      <c r="Q75" s="23"/>
      <c r="R75" s="23"/>
      <c r="S75" s="23"/>
      <c r="T75" s="23"/>
      <c r="U75" s="23"/>
      <c r="V75" s="23"/>
      <c r="W75" s="23"/>
      <c r="X75" s="23"/>
      <c r="Y75" s="98"/>
    </row>
    <row r="76" spans="1:25" x14ac:dyDescent="0.5">
      <c r="A76" s="23"/>
      <c r="B76" s="23" t="s">
        <v>528</v>
      </c>
      <c r="C76" s="23">
        <v>39839</v>
      </c>
      <c r="D76" s="23">
        <v>292</v>
      </c>
      <c r="E76" s="23">
        <v>3355</v>
      </c>
      <c r="F76" s="23" t="s">
        <v>928</v>
      </c>
      <c r="G76" s="23">
        <v>12</v>
      </c>
      <c r="H76" s="23">
        <v>0</v>
      </c>
      <c r="I76" s="23">
        <v>80</v>
      </c>
      <c r="J76" s="23">
        <v>4880</v>
      </c>
      <c r="K76" s="23"/>
      <c r="L76" s="23"/>
      <c r="M76" s="23"/>
      <c r="N76" s="23"/>
      <c r="O76" s="23"/>
      <c r="P76" s="26"/>
      <c r="Q76" s="23"/>
      <c r="R76" s="23"/>
      <c r="S76" s="23"/>
      <c r="T76" s="23"/>
      <c r="U76" s="23"/>
      <c r="V76" s="23"/>
      <c r="W76" s="23"/>
      <c r="X76" s="23"/>
      <c r="Y76" s="98"/>
    </row>
    <row r="77" spans="1:25" x14ac:dyDescent="0.5">
      <c r="A77" s="23"/>
      <c r="B77" s="23" t="s">
        <v>528</v>
      </c>
      <c r="C77" s="23">
        <v>19752</v>
      </c>
      <c r="D77" s="23">
        <v>5</v>
      </c>
      <c r="E77" s="23">
        <v>1786</v>
      </c>
      <c r="F77" s="23" t="s">
        <v>928</v>
      </c>
      <c r="G77" s="23">
        <v>7</v>
      </c>
      <c r="H77" s="23">
        <v>3</v>
      </c>
      <c r="I77" s="23">
        <v>80</v>
      </c>
      <c r="J77" s="23">
        <v>3180</v>
      </c>
      <c r="K77" s="23"/>
      <c r="L77" s="23"/>
      <c r="M77" s="23"/>
      <c r="N77" s="23"/>
      <c r="O77" s="23"/>
      <c r="P77" s="26"/>
      <c r="Q77" s="23"/>
      <c r="R77" s="23"/>
      <c r="S77" s="23"/>
      <c r="T77" s="23"/>
      <c r="U77" s="23"/>
      <c r="V77" s="23"/>
      <c r="W77" s="23"/>
      <c r="X77" s="23"/>
      <c r="Y77" s="98"/>
    </row>
    <row r="78" spans="1:25" x14ac:dyDescent="0.5">
      <c r="A78" s="23"/>
      <c r="B78" s="23" t="s">
        <v>528</v>
      </c>
      <c r="C78" s="23">
        <v>41485</v>
      </c>
      <c r="D78" s="23">
        <v>410</v>
      </c>
      <c r="E78" s="23">
        <v>3763</v>
      </c>
      <c r="F78" s="23" t="s">
        <v>928</v>
      </c>
      <c r="G78" s="23">
        <v>4</v>
      </c>
      <c r="H78" s="23">
        <v>1</v>
      </c>
      <c r="I78" s="23">
        <v>26</v>
      </c>
      <c r="J78" s="23">
        <v>1726</v>
      </c>
      <c r="K78" s="23"/>
      <c r="L78" s="23"/>
      <c r="M78" s="23"/>
      <c r="N78" s="23"/>
      <c r="O78" s="23"/>
      <c r="P78" s="26"/>
      <c r="Q78" s="23"/>
      <c r="R78" s="23"/>
      <c r="S78" s="23"/>
      <c r="T78" s="23"/>
      <c r="U78" s="23"/>
      <c r="V78" s="23"/>
      <c r="W78" s="23"/>
      <c r="X78" s="23"/>
      <c r="Y78" s="98"/>
    </row>
    <row r="79" spans="1:25" x14ac:dyDescent="0.5">
      <c r="A79" s="23"/>
      <c r="B79" s="23" t="s">
        <v>528</v>
      </c>
      <c r="C79" s="23">
        <v>23722</v>
      </c>
      <c r="D79" s="23">
        <v>47</v>
      </c>
      <c r="E79" s="23">
        <v>2013</v>
      </c>
      <c r="F79" s="23" t="s">
        <v>928</v>
      </c>
      <c r="G79" s="23">
        <v>14</v>
      </c>
      <c r="H79" s="23">
        <v>3</v>
      </c>
      <c r="I79" s="23">
        <v>62</v>
      </c>
      <c r="J79" s="23">
        <v>5962</v>
      </c>
      <c r="K79" s="23"/>
      <c r="L79" s="23"/>
      <c r="M79" s="23"/>
      <c r="N79" s="23"/>
      <c r="O79" s="23"/>
      <c r="P79" s="26"/>
      <c r="Q79" s="23"/>
      <c r="R79" s="23"/>
      <c r="S79" s="23"/>
      <c r="T79" s="23"/>
      <c r="U79" s="23"/>
      <c r="V79" s="23"/>
      <c r="W79" s="23"/>
      <c r="X79" s="23"/>
      <c r="Y79" s="98"/>
    </row>
    <row r="80" spans="1:25" x14ac:dyDescent="0.5">
      <c r="A80" s="23">
        <v>33</v>
      </c>
      <c r="B80" s="23" t="s">
        <v>528</v>
      </c>
      <c r="C80" s="23">
        <v>36123</v>
      </c>
      <c r="D80" s="23">
        <v>282</v>
      </c>
      <c r="E80" s="23">
        <v>2669</v>
      </c>
      <c r="F80" s="23" t="s">
        <v>928</v>
      </c>
      <c r="G80" s="23">
        <v>25</v>
      </c>
      <c r="H80" s="23">
        <v>2</v>
      </c>
      <c r="I80" s="23">
        <v>24</v>
      </c>
      <c r="J80" s="23">
        <v>10224</v>
      </c>
      <c r="K80" s="23"/>
      <c r="L80" s="23"/>
      <c r="M80" s="23"/>
      <c r="N80" s="23"/>
      <c r="O80" s="23">
        <v>33</v>
      </c>
      <c r="P80" s="26" t="s">
        <v>244</v>
      </c>
      <c r="Q80" s="23" t="s">
        <v>44</v>
      </c>
      <c r="R80" s="23" t="s">
        <v>45</v>
      </c>
      <c r="S80" s="23"/>
      <c r="T80" s="23"/>
      <c r="U80" s="23"/>
      <c r="V80" s="23"/>
      <c r="W80" s="23"/>
      <c r="X80" s="23"/>
      <c r="Y80" s="98" t="s">
        <v>974</v>
      </c>
    </row>
    <row r="81" spans="1:26" x14ac:dyDescent="0.5">
      <c r="A81" s="23"/>
      <c r="B81" s="23" t="s">
        <v>528</v>
      </c>
      <c r="C81" s="23">
        <v>39939</v>
      </c>
      <c r="D81" s="23">
        <v>320</v>
      </c>
      <c r="E81" s="23">
        <v>3460</v>
      </c>
      <c r="F81" s="23" t="s">
        <v>928</v>
      </c>
      <c r="G81" s="23">
        <v>15</v>
      </c>
      <c r="H81" s="23">
        <v>2</v>
      </c>
      <c r="I81" s="23">
        <v>37</v>
      </c>
      <c r="J81" s="23">
        <v>6237</v>
      </c>
      <c r="K81" s="23"/>
      <c r="L81" s="23"/>
      <c r="M81" s="23"/>
      <c r="N81" s="23"/>
      <c r="O81" s="23"/>
      <c r="P81" s="26"/>
      <c r="Q81" s="23"/>
      <c r="R81" s="23"/>
      <c r="S81" s="23"/>
      <c r="T81" s="23"/>
      <c r="U81" s="23"/>
      <c r="V81" s="23"/>
      <c r="W81" s="23"/>
      <c r="X81" s="23"/>
      <c r="Y81" s="98"/>
    </row>
    <row r="82" spans="1:26" x14ac:dyDescent="0.5">
      <c r="A82" s="23">
        <v>34</v>
      </c>
      <c r="B82" s="23" t="s">
        <v>528</v>
      </c>
      <c r="C82" s="23">
        <v>28389</v>
      </c>
      <c r="D82" s="23">
        <v>265</v>
      </c>
      <c r="E82" s="23">
        <v>2582</v>
      </c>
      <c r="F82" s="23" t="s">
        <v>928</v>
      </c>
      <c r="G82" s="23">
        <v>14</v>
      </c>
      <c r="H82" s="23">
        <v>3</v>
      </c>
      <c r="I82" s="23">
        <v>43</v>
      </c>
      <c r="J82" s="23">
        <v>5943</v>
      </c>
      <c r="K82" s="23"/>
      <c r="L82" s="23"/>
      <c r="M82" s="23"/>
      <c r="N82" s="23"/>
      <c r="O82" s="23">
        <v>34</v>
      </c>
      <c r="P82" s="26" t="s">
        <v>257</v>
      </c>
      <c r="Q82" s="23" t="s">
        <v>44</v>
      </c>
      <c r="R82" s="23" t="s">
        <v>45</v>
      </c>
      <c r="S82" s="23"/>
      <c r="T82" s="23"/>
      <c r="U82" s="23"/>
      <c r="V82" s="23"/>
      <c r="W82" s="23"/>
      <c r="X82" s="23"/>
      <c r="Y82" s="98" t="s">
        <v>975</v>
      </c>
    </row>
    <row r="83" spans="1:26" x14ac:dyDescent="0.5">
      <c r="A83" s="23"/>
      <c r="B83" s="23" t="s">
        <v>528</v>
      </c>
      <c r="C83" s="23">
        <v>12987</v>
      </c>
      <c r="D83" s="23">
        <v>99</v>
      </c>
      <c r="E83" s="23">
        <v>3718</v>
      </c>
      <c r="F83" s="23" t="s">
        <v>928</v>
      </c>
      <c r="G83" s="23">
        <v>0</v>
      </c>
      <c r="H83" s="23">
        <v>1</v>
      </c>
      <c r="I83" s="23">
        <v>39</v>
      </c>
      <c r="J83" s="23">
        <v>139</v>
      </c>
      <c r="K83" s="23"/>
      <c r="L83" s="23"/>
      <c r="M83" s="23"/>
      <c r="N83" s="23"/>
      <c r="O83" s="23"/>
      <c r="P83" s="26"/>
      <c r="Q83" s="23"/>
      <c r="R83" s="23"/>
      <c r="S83" s="23"/>
      <c r="T83" s="23"/>
      <c r="U83" s="23"/>
      <c r="V83" s="23"/>
      <c r="W83" s="23"/>
      <c r="X83" s="23"/>
      <c r="Y83" s="98"/>
    </row>
    <row r="84" spans="1:26" x14ac:dyDescent="0.5">
      <c r="A84" s="23"/>
      <c r="B84" s="23" t="s">
        <v>528</v>
      </c>
      <c r="C84" s="23">
        <v>39949</v>
      </c>
      <c r="D84" s="23">
        <v>385</v>
      </c>
      <c r="E84" s="23">
        <v>3470</v>
      </c>
      <c r="F84" s="23" t="s">
        <v>928</v>
      </c>
      <c r="G84" s="23">
        <v>0</v>
      </c>
      <c r="H84" s="23">
        <v>1</v>
      </c>
      <c r="I84" s="23">
        <v>92</v>
      </c>
      <c r="J84" s="23">
        <v>192</v>
      </c>
      <c r="K84" s="23"/>
      <c r="L84" s="23"/>
      <c r="M84" s="23"/>
      <c r="N84" s="23"/>
      <c r="O84" s="23"/>
      <c r="P84" s="26"/>
      <c r="Q84" s="23"/>
      <c r="R84" s="23"/>
      <c r="S84" s="23"/>
      <c r="T84" s="23"/>
      <c r="U84" s="23"/>
      <c r="V84" s="23"/>
      <c r="W84" s="23"/>
      <c r="X84" s="23"/>
      <c r="Y84" s="98"/>
    </row>
    <row r="85" spans="1:26" x14ac:dyDescent="0.5">
      <c r="A85" s="23">
        <v>35</v>
      </c>
      <c r="B85" s="23" t="s">
        <v>528</v>
      </c>
      <c r="C85" s="23"/>
      <c r="D85" s="23">
        <v>54</v>
      </c>
      <c r="E85" s="23"/>
      <c r="F85" s="23" t="s">
        <v>928</v>
      </c>
      <c r="G85" s="23">
        <v>41</v>
      </c>
      <c r="H85" s="23">
        <v>0</v>
      </c>
      <c r="I85" s="23">
        <v>0</v>
      </c>
      <c r="J85" s="23">
        <v>16400</v>
      </c>
      <c r="K85" s="23"/>
      <c r="L85" s="23"/>
      <c r="M85" s="23"/>
      <c r="N85" s="23"/>
      <c r="O85" s="23">
        <v>35</v>
      </c>
      <c r="P85" s="26" t="s">
        <v>976</v>
      </c>
      <c r="Q85" s="23" t="s">
        <v>44</v>
      </c>
      <c r="R85" s="23" t="s">
        <v>45</v>
      </c>
      <c r="S85" s="23"/>
      <c r="T85" s="23"/>
      <c r="U85" s="23"/>
      <c r="V85" s="23"/>
      <c r="W85" s="23"/>
      <c r="X85" s="23"/>
      <c r="Y85" s="98" t="s">
        <v>977</v>
      </c>
    </row>
    <row r="86" spans="1:26" x14ac:dyDescent="0.5">
      <c r="A86" s="23">
        <v>36</v>
      </c>
      <c r="B86" s="23" t="s">
        <v>528</v>
      </c>
      <c r="C86" s="23">
        <v>21468</v>
      </c>
      <c r="D86" s="23">
        <v>326</v>
      </c>
      <c r="E86" s="23">
        <v>2679</v>
      </c>
      <c r="F86" s="23" t="s">
        <v>928</v>
      </c>
      <c r="G86" s="23">
        <v>11</v>
      </c>
      <c r="H86" s="23">
        <v>2</v>
      </c>
      <c r="I86" s="23">
        <v>1</v>
      </c>
      <c r="J86" s="23">
        <v>4601</v>
      </c>
      <c r="K86" s="23"/>
      <c r="L86" s="23"/>
      <c r="M86" s="23"/>
      <c r="N86" s="23"/>
      <c r="O86" s="23">
        <v>36</v>
      </c>
      <c r="P86" s="26" t="s">
        <v>978</v>
      </c>
      <c r="Q86" s="23" t="s">
        <v>979</v>
      </c>
      <c r="R86" s="23"/>
      <c r="S86" s="23"/>
      <c r="T86" s="23"/>
      <c r="U86" s="23"/>
      <c r="V86" s="23"/>
      <c r="W86" s="23"/>
      <c r="X86" s="23"/>
      <c r="Y86" s="98" t="s">
        <v>980</v>
      </c>
    </row>
    <row r="87" spans="1:26" x14ac:dyDescent="0.5">
      <c r="A87" s="23">
        <v>37</v>
      </c>
      <c r="B87" s="23" t="s">
        <v>528</v>
      </c>
      <c r="C87" s="23">
        <v>21469</v>
      </c>
      <c r="D87" s="23">
        <v>327</v>
      </c>
      <c r="E87" s="23">
        <v>2680</v>
      </c>
      <c r="F87" s="86" t="s">
        <v>928</v>
      </c>
      <c r="G87" s="23">
        <v>17</v>
      </c>
      <c r="H87" s="23">
        <v>1</v>
      </c>
      <c r="I87" s="23">
        <v>93</v>
      </c>
      <c r="J87" s="23">
        <v>6993</v>
      </c>
      <c r="K87" s="23"/>
      <c r="L87" s="23"/>
      <c r="M87" s="23"/>
      <c r="N87" s="23"/>
      <c r="O87" s="23">
        <v>37</v>
      </c>
      <c r="P87" s="26" t="s">
        <v>981</v>
      </c>
      <c r="Q87" s="23" t="s">
        <v>979</v>
      </c>
      <c r="R87" s="23"/>
      <c r="S87" s="23"/>
      <c r="T87" s="23"/>
      <c r="U87" s="23"/>
      <c r="V87" s="23"/>
      <c r="W87" s="23"/>
      <c r="X87" s="23"/>
      <c r="Y87" s="98" t="s">
        <v>982</v>
      </c>
    </row>
    <row r="88" spans="1:26" x14ac:dyDescent="0.5">
      <c r="A88" s="23">
        <v>38</v>
      </c>
      <c r="B88" s="86" t="s">
        <v>528</v>
      </c>
      <c r="C88" s="86">
        <v>17977</v>
      </c>
      <c r="D88" s="86">
        <v>271</v>
      </c>
      <c r="E88" s="86">
        <v>2624</v>
      </c>
      <c r="F88" s="86" t="s">
        <v>928</v>
      </c>
      <c r="G88" s="86">
        <v>28</v>
      </c>
      <c r="H88" s="86">
        <v>3</v>
      </c>
      <c r="I88" s="86">
        <v>55</v>
      </c>
      <c r="J88" s="86">
        <v>11555</v>
      </c>
      <c r="K88" s="86"/>
      <c r="L88" s="86"/>
      <c r="M88" s="86"/>
      <c r="N88" s="86"/>
      <c r="O88" s="86">
        <v>38</v>
      </c>
      <c r="P88" s="89" t="s">
        <v>221</v>
      </c>
      <c r="Q88" s="86" t="s">
        <v>44</v>
      </c>
      <c r="R88" s="86" t="s">
        <v>45</v>
      </c>
      <c r="S88" s="86"/>
      <c r="T88" s="86"/>
      <c r="U88" s="86"/>
      <c r="V88" s="86"/>
      <c r="W88" s="86"/>
      <c r="X88" s="86"/>
      <c r="Y88" s="104" t="s">
        <v>983</v>
      </c>
      <c r="Z88" s="81" t="s">
        <v>1167</v>
      </c>
    </row>
    <row r="89" spans="1:26" x14ac:dyDescent="0.5">
      <c r="A89" s="23"/>
      <c r="B89" s="86" t="s">
        <v>1166</v>
      </c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9"/>
      <c r="Q89" s="86"/>
      <c r="R89" s="86"/>
      <c r="S89" s="86"/>
      <c r="T89" s="86"/>
      <c r="U89" s="86"/>
      <c r="V89" s="86"/>
      <c r="W89" s="86"/>
      <c r="X89" s="86"/>
      <c r="Y89" s="104"/>
    </row>
    <row r="90" spans="1:26" x14ac:dyDescent="0.5">
      <c r="A90" s="23">
        <v>39</v>
      </c>
      <c r="B90" s="23" t="s">
        <v>528</v>
      </c>
      <c r="C90" s="23">
        <v>27241</v>
      </c>
      <c r="D90" s="23">
        <v>20</v>
      </c>
      <c r="E90" s="23">
        <v>925</v>
      </c>
      <c r="F90" s="23" t="s">
        <v>928</v>
      </c>
      <c r="G90" s="23">
        <v>24</v>
      </c>
      <c r="H90" s="23">
        <v>2</v>
      </c>
      <c r="I90" s="23">
        <v>40</v>
      </c>
      <c r="J90" s="23">
        <v>9840</v>
      </c>
      <c r="K90" s="23"/>
      <c r="L90" s="23"/>
      <c r="M90" s="23"/>
      <c r="N90" s="23"/>
      <c r="O90" s="23">
        <v>39</v>
      </c>
      <c r="P90" s="26" t="s">
        <v>984</v>
      </c>
      <c r="Q90" s="23" t="s">
        <v>44</v>
      </c>
      <c r="R90" s="23" t="s">
        <v>45</v>
      </c>
      <c r="S90" s="23"/>
      <c r="T90" s="23"/>
      <c r="U90" s="23"/>
      <c r="V90" s="23"/>
      <c r="W90" s="23"/>
      <c r="X90" s="23"/>
      <c r="Y90" s="98" t="s">
        <v>1169</v>
      </c>
    </row>
    <row r="91" spans="1:26" x14ac:dyDescent="0.5">
      <c r="A91" s="23">
        <v>40</v>
      </c>
      <c r="B91" s="23" t="s">
        <v>528</v>
      </c>
      <c r="C91" s="23">
        <v>16289</v>
      </c>
      <c r="D91" s="23">
        <v>63</v>
      </c>
      <c r="E91" s="23"/>
      <c r="F91" s="23" t="s">
        <v>928</v>
      </c>
      <c r="G91" s="23">
        <v>5</v>
      </c>
      <c r="H91" s="23">
        <v>3</v>
      </c>
      <c r="I91" s="23">
        <v>80</v>
      </c>
      <c r="J91" s="23">
        <v>2380</v>
      </c>
      <c r="K91" s="23"/>
      <c r="L91" s="23"/>
      <c r="M91" s="23"/>
      <c r="N91" s="23"/>
      <c r="O91" s="23">
        <v>40</v>
      </c>
      <c r="P91" s="26" t="s">
        <v>985</v>
      </c>
      <c r="Q91" s="23" t="s">
        <v>44</v>
      </c>
      <c r="R91" s="23" t="s">
        <v>45</v>
      </c>
      <c r="S91" s="23"/>
      <c r="T91" s="23"/>
      <c r="U91" s="23"/>
      <c r="V91" s="23"/>
      <c r="W91" s="23"/>
      <c r="X91" s="23"/>
      <c r="Y91" s="98" t="s">
        <v>986</v>
      </c>
    </row>
    <row r="92" spans="1:26" x14ac:dyDescent="0.5">
      <c r="A92" s="23"/>
      <c r="B92" s="23" t="s">
        <v>528</v>
      </c>
      <c r="C92" s="23">
        <v>16289</v>
      </c>
      <c r="D92" s="23">
        <v>221</v>
      </c>
      <c r="E92" s="23">
        <v>2611</v>
      </c>
      <c r="F92" s="23" t="s">
        <v>928</v>
      </c>
      <c r="G92" s="23">
        <v>8</v>
      </c>
      <c r="H92" s="23">
        <v>0</v>
      </c>
      <c r="I92" s="23">
        <v>34</v>
      </c>
      <c r="J92" s="23">
        <v>3234</v>
      </c>
      <c r="K92" s="23"/>
      <c r="L92" s="23"/>
      <c r="M92" s="23"/>
      <c r="N92" s="23"/>
      <c r="O92" s="23"/>
      <c r="P92" s="26"/>
      <c r="Q92" s="23"/>
      <c r="R92" s="23"/>
      <c r="S92" s="23"/>
      <c r="T92" s="23"/>
      <c r="U92" s="23"/>
      <c r="V92" s="23"/>
      <c r="W92" s="23"/>
      <c r="X92" s="23"/>
      <c r="Y92" s="98"/>
    </row>
    <row r="93" spans="1:26" x14ac:dyDescent="0.5">
      <c r="A93" s="23">
        <v>41</v>
      </c>
      <c r="B93" s="23" t="s">
        <v>528</v>
      </c>
      <c r="C93" s="23">
        <v>34744</v>
      </c>
      <c r="D93" s="23">
        <v>209</v>
      </c>
      <c r="E93" s="23">
        <v>2345</v>
      </c>
      <c r="F93" s="23" t="s">
        <v>928</v>
      </c>
      <c r="G93" s="23">
        <v>18</v>
      </c>
      <c r="H93" s="23">
        <v>0</v>
      </c>
      <c r="I93" s="23">
        <v>3</v>
      </c>
      <c r="J93" s="23">
        <v>7203</v>
      </c>
      <c r="K93" s="23"/>
      <c r="L93" s="23"/>
      <c r="M93" s="23"/>
      <c r="N93" s="23"/>
      <c r="O93" s="23">
        <v>41</v>
      </c>
      <c r="P93" s="26" t="s">
        <v>142</v>
      </c>
      <c r="Q93" s="23" t="s">
        <v>44</v>
      </c>
      <c r="R93" s="23" t="s">
        <v>45</v>
      </c>
      <c r="S93" s="23"/>
      <c r="T93" s="23"/>
      <c r="U93" s="23"/>
      <c r="V93" s="23"/>
      <c r="W93" s="23"/>
      <c r="X93" s="23"/>
      <c r="Y93" s="98" t="s">
        <v>987</v>
      </c>
    </row>
    <row r="94" spans="1:26" x14ac:dyDescent="0.5">
      <c r="A94" s="23"/>
      <c r="B94" s="23" t="s">
        <v>528</v>
      </c>
      <c r="C94" s="23">
        <v>48596</v>
      </c>
      <c r="D94" s="23">
        <v>428</v>
      </c>
      <c r="E94" s="23">
        <v>4884</v>
      </c>
      <c r="F94" s="23" t="s">
        <v>928</v>
      </c>
      <c r="G94" s="23">
        <v>6</v>
      </c>
      <c r="H94" s="23">
        <v>0</v>
      </c>
      <c r="I94" s="23">
        <v>0</v>
      </c>
      <c r="J94" s="23">
        <v>2400</v>
      </c>
      <c r="K94" s="23"/>
      <c r="L94" s="23"/>
      <c r="M94" s="23"/>
      <c r="N94" s="23"/>
      <c r="O94" s="23"/>
      <c r="P94" s="26"/>
      <c r="Q94" s="23"/>
      <c r="R94" s="23"/>
      <c r="S94" s="23"/>
      <c r="T94" s="23"/>
      <c r="U94" s="23"/>
      <c r="V94" s="23"/>
      <c r="W94" s="23"/>
      <c r="X94" s="23"/>
      <c r="Y94" s="98"/>
    </row>
    <row r="95" spans="1:26" x14ac:dyDescent="0.5">
      <c r="A95" s="23">
        <v>42</v>
      </c>
      <c r="B95" s="23" t="s">
        <v>528</v>
      </c>
      <c r="C95" s="23">
        <v>39543</v>
      </c>
      <c r="D95" s="23">
        <v>68</v>
      </c>
      <c r="E95" s="23">
        <v>3188</v>
      </c>
      <c r="F95" s="23" t="s">
        <v>928</v>
      </c>
      <c r="G95" s="23">
        <v>10</v>
      </c>
      <c r="H95" s="23">
        <v>3</v>
      </c>
      <c r="I95" s="23">
        <v>20</v>
      </c>
      <c r="J95" s="23">
        <v>4320</v>
      </c>
      <c r="K95" s="23"/>
      <c r="L95" s="23"/>
      <c r="M95" s="23"/>
      <c r="N95" s="23"/>
      <c r="O95" s="23">
        <v>42</v>
      </c>
      <c r="P95" s="26" t="s">
        <v>988</v>
      </c>
      <c r="Q95" s="23" t="s">
        <v>44</v>
      </c>
      <c r="R95" s="23" t="s">
        <v>46</v>
      </c>
      <c r="S95" s="23"/>
      <c r="T95" s="23"/>
      <c r="U95" s="23"/>
      <c r="V95" s="23"/>
      <c r="W95" s="23"/>
      <c r="X95" s="23"/>
      <c r="Y95" s="98" t="s">
        <v>989</v>
      </c>
    </row>
    <row r="96" spans="1:26" x14ac:dyDescent="0.5">
      <c r="A96" s="23">
        <v>43</v>
      </c>
      <c r="B96" s="23" t="s">
        <v>528</v>
      </c>
      <c r="C96" s="23">
        <v>34727</v>
      </c>
      <c r="D96" s="23">
        <v>203</v>
      </c>
      <c r="E96" s="23">
        <v>2328</v>
      </c>
      <c r="F96" s="23" t="s">
        <v>928</v>
      </c>
      <c r="G96" s="23">
        <v>10</v>
      </c>
      <c r="H96" s="23">
        <v>3</v>
      </c>
      <c r="I96" s="23">
        <v>21</v>
      </c>
      <c r="J96" s="23">
        <v>4321</v>
      </c>
      <c r="K96" s="23"/>
      <c r="L96" s="23"/>
      <c r="M96" s="23"/>
      <c r="N96" s="23"/>
      <c r="O96" s="23">
        <v>43</v>
      </c>
      <c r="P96" s="26" t="s">
        <v>1172</v>
      </c>
      <c r="Q96" s="23" t="s">
        <v>1171</v>
      </c>
      <c r="R96" s="23" t="s">
        <v>1170</v>
      </c>
      <c r="S96" s="23"/>
      <c r="T96" s="23"/>
      <c r="U96" s="23"/>
      <c r="V96" s="23"/>
      <c r="W96" s="23"/>
      <c r="X96" s="23"/>
      <c r="Y96" s="98" t="s">
        <v>990</v>
      </c>
    </row>
    <row r="97" spans="1:25" x14ac:dyDescent="0.5">
      <c r="A97" s="23">
        <v>44</v>
      </c>
      <c r="B97" s="23" t="s">
        <v>528</v>
      </c>
      <c r="C97" s="23">
        <v>22368</v>
      </c>
      <c r="D97" s="23">
        <v>20</v>
      </c>
      <c r="E97" s="23">
        <v>1984</v>
      </c>
      <c r="F97" s="23" t="s">
        <v>928</v>
      </c>
      <c r="G97" s="23">
        <v>14</v>
      </c>
      <c r="H97" s="23">
        <v>2</v>
      </c>
      <c r="I97" s="23">
        <v>20</v>
      </c>
      <c r="J97" s="23">
        <v>5820</v>
      </c>
      <c r="K97" s="23"/>
      <c r="L97" s="23"/>
      <c r="M97" s="23"/>
      <c r="N97" s="23"/>
      <c r="O97" s="23">
        <v>44</v>
      </c>
      <c r="P97" s="26" t="s">
        <v>991</v>
      </c>
      <c r="Q97" s="23" t="s">
        <v>44</v>
      </c>
      <c r="R97" s="23" t="s">
        <v>45</v>
      </c>
      <c r="S97" s="23"/>
      <c r="T97" s="23"/>
      <c r="U97" s="23"/>
      <c r="V97" s="23"/>
      <c r="W97" s="23"/>
      <c r="X97" s="23"/>
      <c r="Y97" s="98" t="s">
        <v>992</v>
      </c>
    </row>
    <row r="98" spans="1:25" x14ac:dyDescent="0.5">
      <c r="A98" s="23"/>
      <c r="B98" s="23" t="s">
        <v>528</v>
      </c>
      <c r="C98" s="23">
        <v>23720</v>
      </c>
      <c r="D98" s="23">
        <v>49</v>
      </c>
      <c r="E98" s="23">
        <v>2011</v>
      </c>
      <c r="F98" s="23" t="s">
        <v>928</v>
      </c>
      <c r="G98" s="23">
        <v>5</v>
      </c>
      <c r="H98" s="23">
        <v>3</v>
      </c>
      <c r="I98" s="23">
        <v>49</v>
      </c>
      <c r="J98" s="23">
        <v>2349</v>
      </c>
      <c r="K98" s="23"/>
      <c r="L98" s="23"/>
      <c r="M98" s="23"/>
      <c r="N98" s="23"/>
      <c r="O98" s="23"/>
      <c r="P98" s="26"/>
      <c r="Q98" s="23"/>
      <c r="R98" s="23"/>
      <c r="S98" s="23"/>
      <c r="T98" s="23"/>
      <c r="U98" s="23"/>
      <c r="V98" s="23"/>
      <c r="W98" s="23"/>
      <c r="X98" s="23"/>
      <c r="Y98" s="98"/>
    </row>
    <row r="99" spans="1:25" x14ac:dyDescent="0.5">
      <c r="A99" s="23"/>
      <c r="B99" s="23" t="s">
        <v>528</v>
      </c>
      <c r="C99" s="23">
        <v>39732</v>
      </c>
      <c r="D99" s="23">
        <v>132</v>
      </c>
      <c r="E99" s="23">
        <v>3336</v>
      </c>
      <c r="F99" s="23" t="s">
        <v>928</v>
      </c>
      <c r="G99" s="23">
        <v>12</v>
      </c>
      <c r="H99" s="23">
        <v>2</v>
      </c>
      <c r="I99" s="23">
        <v>2</v>
      </c>
      <c r="J99" s="23">
        <v>5002</v>
      </c>
      <c r="K99" s="23"/>
      <c r="L99" s="23"/>
      <c r="M99" s="23"/>
      <c r="N99" s="23"/>
      <c r="O99" s="23"/>
      <c r="P99" s="26"/>
      <c r="Q99" s="23"/>
      <c r="R99" s="23"/>
      <c r="S99" s="23"/>
      <c r="T99" s="23"/>
      <c r="U99" s="23"/>
      <c r="V99" s="23"/>
      <c r="W99" s="23"/>
      <c r="X99" s="23"/>
      <c r="Y99" s="98"/>
    </row>
    <row r="100" spans="1:25" x14ac:dyDescent="0.5">
      <c r="A100" s="23"/>
      <c r="B100" s="23" t="s">
        <v>528</v>
      </c>
      <c r="C100" s="23">
        <v>39851</v>
      </c>
      <c r="D100" s="23">
        <v>284</v>
      </c>
      <c r="E100" s="23">
        <v>3367</v>
      </c>
      <c r="F100" s="23" t="s">
        <v>928</v>
      </c>
      <c r="G100" s="23">
        <v>5</v>
      </c>
      <c r="H100" s="23">
        <v>1</v>
      </c>
      <c r="I100" s="23">
        <v>21</v>
      </c>
      <c r="J100" s="23">
        <v>2121</v>
      </c>
      <c r="K100" s="23"/>
      <c r="L100" s="23"/>
      <c r="M100" s="23"/>
      <c r="N100" s="23"/>
      <c r="O100" s="23"/>
      <c r="P100" s="26"/>
      <c r="Q100" s="23"/>
      <c r="R100" s="23"/>
      <c r="S100" s="23"/>
      <c r="T100" s="23"/>
      <c r="U100" s="23"/>
      <c r="V100" s="23"/>
      <c r="W100" s="23"/>
      <c r="X100" s="23"/>
      <c r="Y100" s="98"/>
    </row>
    <row r="101" spans="1:25" x14ac:dyDescent="0.5">
      <c r="A101" s="23">
        <v>45</v>
      </c>
      <c r="B101" s="23" t="s">
        <v>528</v>
      </c>
      <c r="C101" s="23">
        <v>22388</v>
      </c>
      <c r="D101" s="23">
        <v>12</v>
      </c>
      <c r="E101" s="23">
        <v>3528</v>
      </c>
      <c r="F101" s="23" t="s">
        <v>928</v>
      </c>
      <c r="G101" s="23">
        <v>6</v>
      </c>
      <c r="H101" s="23">
        <v>1</v>
      </c>
      <c r="I101" s="23">
        <v>34</v>
      </c>
      <c r="J101" s="23">
        <v>2534</v>
      </c>
      <c r="K101" s="23"/>
      <c r="L101" s="23"/>
      <c r="M101" s="23"/>
      <c r="N101" s="23"/>
      <c r="O101" s="23">
        <v>45</v>
      </c>
      <c r="P101" s="26" t="s">
        <v>993</v>
      </c>
      <c r="Q101" s="23" t="s">
        <v>44</v>
      </c>
      <c r="R101" s="23" t="s">
        <v>45</v>
      </c>
      <c r="S101" s="23"/>
      <c r="T101" s="23"/>
      <c r="U101" s="23"/>
      <c r="V101" s="23"/>
      <c r="W101" s="23"/>
      <c r="X101" s="23"/>
      <c r="Y101" s="98" t="s">
        <v>994</v>
      </c>
    </row>
    <row r="102" spans="1:25" x14ac:dyDescent="0.5">
      <c r="A102" s="23"/>
      <c r="B102" s="23" t="s">
        <v>528</v>
      </c>
      <c r="C102" s="23">
        <v>42108</v>
      </c>
      <c r="D102" s="23">
        <v>293</v>
      </c>
      <c r="E102" s="23">
        <v>3821</v>
      </c>
      <c r="F102" s="23" t="s">
        <v>928</v>
      </c>
      <c r="G102" s="23">
        <v>24</v>
      </c>
      <c r="H102" s="23">
        <v>1</v>
      </c>
      <c r="I102" s="23">
        <v>76</v>
      </c>
      <c r="J102" s="23">
        <v>9776</v>
      </c>
      <c r="K102" s="23"/>
      <c r="L102" s="23"/>
      <c r="M102" s="23"/>
      <c r="N102" s="23"/>
      <c r="O102" s="23"/>
      <c r="P102" s="26"/>
      <c r="Q102" s="23"/>
      <c r="R102" s="23"/>
      <c r="S102" s="23"/>
      <c r="T102" s="23"/>
      <c r="U102" s="23"/>
      <c r="V102" s="23"/>
      <c r="W102" s="23"/>
      <c r="X102" s="23"/>
      <c r="Y102" s="98"/>
    </row>
    <row r="103" spans="1:25" x14ac:dyDescent="0.5">
      <c r="A103" s="23">
        <v>46</v>
      </c>
      <c r="B103" s="23" t="s">
        <v>528</v>
      </c>
      <c r="C103" s="23">
        <v>39892</v>
      </c>
      <c r="D103" s="23">
        <v>147</v>
      </c>
      <c r="E103" s="23">
        <v>3408</v>
      </c>
      <c r="F103" s="23" t="s">
        <v>928</v>
      </c>
      <c r="G103" s="23">
        <v>18</v>
      </c>
      <c r="H103" s="23">
        <v>2</v>
      </c>
      <c r="I103" s="23">
        <v>33</v>
      </c>
      <c r="J103" s="23">
        <v>7433</v>
      </c>
      <c r="K103" s="23"/>
      <c r="L103" s="23"/>
      <c r="M103" s="23"/>
      <c r="N103" s="23"/>
      <c r="O103" s="23">
        <v>46</v>
      </c>
      <c r="P103" s="26" t="s">
        <v>275</v>
      </c>
      <c r="Q103" s="23" t="s">
        <v>44</v>
      </c>
      <c r="R103" s="23" t="s">
        <v>45</v>
      </c>
      <c r="S103" s="23"/>
      <c r="T103" s="23"/>
      <c r="U103" s="23"/>
      <c r="V103" s="23"/>
      <c r="W103" s="23"/>
      <c r="X103" s="23"/>
      <c r="Y103" s="98" t="s">
        <v>995</v>
      </c>
    </row>
    <row r="104" spans="1:25" x14ac:dyDescent="0.5">
      <c r="A104" s="23"/>
      <c r="B104" s="23" t="s">
        <v>528</v>
      </c>
      <c r="C104" s="23">
        <v>19758</v>
      </c>
      <c r="D104" s="23">
        <v>9</v>
      </c>
      <c r="E104" s="23">
        <v>1792</v>
      </c>
      <c r="F104" s="23" t="s">
        <v>928</v>
      </c>
      <c r="G104" s="23">
        <v>5</v>
      </c>
      <c r="H104" s="23">
        <v>2</v>
      </c>
      <c r="I104" s="23">
        <v>22</v>
      </c>
      <c r="J104" s="23">
        <v>2222</v>
      </c>
      <c r="K104" s="23"/>
      <c r="L104" s="23"/>
      <c r="M104" s="23"/>
      <c r="N104" s="23"/>
      <c r="O104" s="23"/>
      <c r="P104" s="26"/>
      <c r="Q104" s="23"/>
      <c r="R104" s="23"/>
      <c r="S104" s="23"/>
      <c r="T104" s="23"/>
      <c r="U104" s="23"/>
      <c r="V104" s="23"/>
      <c r="W104" s="23"/>
      <c r="X104" s="23"/>
      <c r="Y104" s="98"/>
    </row>
    <row r="105" spans="1:25" x14ac:dyDescent="0.5">
      <c r="A105" s="23">
        <v>47</v>
      </c>
      <c r="B105" s="23" t="s">
        <v>528</v>
      </c>
      <c r="C105" s="23">
        <v>36092</v>
      </c>
      <c r="D105" s="23">
        <v>266</v>
      </c>
      <c r="E105" s="23">
        <v>2534</v>
      </c>
      <c r="F105" s="23" t="s">
        <v>928</v>
      </c>
      <c r="G105" s="23">
        <v>15</v>
      </c>
      <c r="H105" s="23">
        <v>3</v>
      </c>
      <c r="I105" s="23">
        <v>89</v>
      </c>
      <c r="J105" s="23">
        <v>6389</v>
      </c>
      <c r="K105" s="23"/>
      <c r="L105" s="23"/>
      <c r="M105" s="23"/>
      <c r="N105" s="23"/>
      <c r="O105" s="23">
        <v>47</v>
      </c>
      <c r="P105" s="26" t="s">
        <v>61</v>
      </c>
      <c r="Q105" s="23" t="s">
        <v>44</v>
      </c>
      <c r="R105" s="23" t="s">
        <v>45</v>
      </c>
      <c r="S105" s="23"/>
      <c r="T105" s="23"/>
      <c r="U105" s="23"/>
      <c r="V105" s="23"/>
      <c r="W105" s="23"/>
      <c r="X105" s="23"/>
      <c r="Y105" s="98" t="s">
        <v>996</v>
      </c>
    </row>
    <row r="106" spans="1:25" x14ac:dyDescent="0.5">
      <c r="A106" s="23"/>
      <c r="B106" s="23" t="s">
        <v>997</v>
      </c>
      <c r="C106" s="23"/>
      <c r="D106" s="23">
        <v>218</v>
      </c>
      <c r="E106" s="23"/>
      <c r="F106" s="23" t="s">
        <v>928</v>
      </c>
      <c r="G106" s="23">
        <v>10</v>
      </c>
      <c r="H106" s="23">
        <v>2</v>
      </c>
      <c r="I106" s="23">
        <v>16</v>
      </c>
      <c r="J106" s="23">
        <v>4216</v>
      </c>
      <c r="K106" s="23"/>
      <c r="L106" s="23"/>
      <c r="M106" s="23"/>
      <c r="N106" s="23"/>
      <c r="O106" s="23"/>
      <c r="P106" s="26"/>
      <c r="Q106" s="23"/>
      <c r="R106" s="23"/>
      <c r="S106" s="23"/>
      <c r="T106" s="23"/>
      <c r="U106" s="23"/>
      <c r="V106" s="23"/>
      <c r="W106" s="23"/>
      <c r="X106" s="23"/>
      <c r="Y106" s="98"/>
    </row>
    <row r="107" spans="1:25" x14ac:dyDescent="0.5">
      <c r="A107" s="23">
        <v>48</v>
      </c>
      <c r="B107" s="23" t="s">
        <v>528</v>
      </c>
      <c r="C107" s="23">
        <v>27049</v>
      </c>
      <c r="D107" s="23">
        <v>95</v>
      </c>
      <c r="E107" s="23">
        <v>879</v>
      </c>
      <c r="F107" s="23" t="s">
        <v>928</v>
      </c>
      <c r="G107" s="23">
        <v>14</v>
      </c>
      <c r="H107" s="23">
        <v>0</v>
      </c>
      <c r="I107" s="23">
        <v>80</v>
      </c>
      <c r="J107" s="23">
        <v>5680</v>
      </c>
      <c r="K107" s="23"/>
      <c r="L107" s="23"/>
      <c r="M107" s="23"/>
      <c r="N107" s="23"/>
      <c r="O107" s="23">
        <v>48</v>
      </c>
      <c r="P107" s="26" t="s">
        <v>257</v>
      </c>
      <c r="Q107" s="23" t="s">
        <v>44</v>
      </c>
      <c r="R107" s="23" t="s">
        <v>45</v>
      </c>
      <c r="S107" s="23"/>
      <c r="T107" s="23"/>
      <c r="U107" s="23"/>
      <c r="V107" s="23"/>
      <c r="W107" s="23"/>
      <c r="X107" s="23"/>
      <c r="Y107" s="98" t="s">
        <v>998</v>
      </c>
    </row>
    <row r="108" spans="1:25" x14ac:dyDescent="0.5">
      <c r="A108" s="23">
        <v>49</v>
      </c>
      <c r="B108" s="23" t="s">
        <v>528</v>
      </c>
      <c r="C108" s="23">
        <v>22388</v>
      </c>
      <c r="D108" s="23">
        <v>12</v>
      </c>
      <c r="E108" s="23">
        <v>3528</v>
      </c>
      <c r="F108" s="23" t="s">
        <v>928</v>
      </c>
      <c r="G108" s="23">
        <v>6</v>
      </c>
      <c r="H108" s="23">
        <v>1</v>
      </c>
      <c r="I108" s="23">
        <v>34</v>
      </c>
      <c r="J108" s="23">
        <v>2534</v>
      </c>
      <c r="K108" s="23"/>
      <c r="L108" s="23"/>
      <c r="M108" s="23"/>
      <c r="N108" s="23"/>
      <c r="O108" s="23">
        <v>49</v>
      </c>
      <c r="P108" s="26" t="s">
        <v>257</v>
      </c>
      <c r="Q108" s="23" t="s">
        <v>44</v>
      </c>
      <c r="R108" s="23" t="s">
        <v>45</v>
      </c>
      <c r="S108" s="23"/>
      <c r="T108" s="23"/>
      <c r="U108" s="23"/>
      <c r="V108" s="23"/>
      <c r="W108" s="23"/>
      <c r="X108" s="23"/>
      <c r="Y108" s="98" t="s">
        <v>999</v>
      </c>
    </row>
    <row r="109" spans="1:25" x14ac:dyDescent="0.5">
      <c r="A109" s="23"/>
      <c r="B109" s="23" t="s">
        <v>528</v>
      </c>
      <c r="C109" s="23">
        <v>28390</v>
      </c>
      <c r="D109" s="23">
        <v>180</v>
      </c>
      <c r="E109" s="23">
        <v>2097</v>
      </c>
      <c r="F109" s="23" t="s">
        <v>928</v>
      </c>
      <c r="G109" s="23">
        <v>1</v>
      </c>
      <c r="H109" s="23">
        <v>0</v>
      </c>
      <c r="I109" s="23">
        <v>34</v>
      </c>
      <c r="J109" s="23">
        <v>434</v>
      </c>
      <c r="K109" s="23"/>
      <c r="L109" s="23"/>
      <c r="M109" s="23"/>
      <c r="N109" s="23"/>
      <c r="O109" s="23"/>
      <c r="P109" s="26"/>
      <c r="Q109" s="23"/>
      <c r="R109" s="23"/>
      <c r="S109" s="23"/>
      <c r="T109" s="23"/>
      <c r="U109" s="23"/>
      <c r="V109" s="23"/>
      <c r="W109" s="23"/>
      <c r="X109" s="23"/>
      <c r="Y109" s="98"/>
    </row>
    <row r="110" spans="1:25" x14ac:dyDescent="0.5">
      <c r="A110" s="23"/>
      <c r="B110" s="23" t="s">
        <v>528</v>
      </c>
      <c r="C110" s="23">
        <v>35360</v>
      </c>
      <c r="D110" s="23">
        <v>219</v>
      </c>
      <c r="E110" s="23">
        <v>2386</v>
      </c>
      <c r="F110" s="23" t="s">
        <v>928</v>
      </c>
      <c r="G110" s="23">
        <v>8</v>
      </c>
      <c r="H110" s="23">
        <v>2</v>
      </c>
      <c r="I110" s="23">
        <v>71</v>
      </c>
      <c r="J110" s="23">
        <v>3471</v>
      </c>
      <c r="K110" s="23"/>
      <c r="L110" s="23"/>
      <c r="M110" s="23"/>
      <c r="N110" s="23"/>
      <c r="O110" s="23"/>
      <c r="P110" s="26"/>
      <c r="Q110" s="23"/>
      <c r="R110" s="23"/>
      <c r="S110" s="23"/>
      <c r="T110" s="23"/>
      <c r="U110" s="23"/>
      <c r="V110" s="23"/>
      <c r="W110" s="23"/>
      <c r="X110" s="23"/>
      <c r="Y110" s="98"/>
    </row>
    <row r="111" spans="1:25" x14ac:dyDescent="0.5">
      <c r="A111" s="23">
        <v>50</v>
      </c>
      <c r="B111" s="23" t="s">
        <v>528</v>
      </c>
      <c r="C111" s="23">
        <v>7443</v>
      </c>
      <c r="D111" s="23">
        <v>72</v>
      </c>
      <c r="E111" s="23">
        <v>196</v>
      </c>
      <c r="F111" s="23" t="s">
        <v>928</v>
      </c>
      <c r="G111" s="23">
        <v>0</v>
      </c>
      <c r="H111" s="23">
        <v>1</v>
      </c>
      <c r="I111" s="23">
        <v>11</v>
      </c>
      <c r="J111" s="23">
        <v>111</v>
      </c>
      <c r="K111" s="23"/>
      <c r="L111" s="23"/>
      <c r="M111" s="23"/>
      <c r="N111" s="23"/>
      <c r="O111" s="23">
        <v>50</v>
      </c>
      <c r="P111" s="26" t="s">
        <v>1000</v>
      </c>
      <c r="Q111" s="23" t="s">
        <v>44</v>
      </c>
      <c r="R111" s="23" t="s">
        <v>1001</v>
      </c>
      <c r="S111" s="23"/>
      <c r="T111" s="23"/>
      <c r="U111" s="23"/>
      <c r="V111" s="23"/>
      <c r="W111" s="23"/>
      <c r="X111" s="23"/>
      <c r="Y111" s="98" t="s">
        <v>1002</v>
      </c>
    </row>
    <row r="112" spans="1:25" x14ac:dyDescent="0.5">
      <c r="A112" s="23"/>
      <c r="B112" s="23" t="s">
        <v>528</v>
      </c>
      <c r="C112" s="23">
        <v>34948</v>
      </c>
      <c r="D112" s="23">
        <v>235</v>
      </c>
      <c r="E112" s="23">
        <v>2380</v>
      </c>
      <c r="F112" s="23" t="s">
        <v>928</v>
      </c>
      <c r="G112" s="23">
        <v>18</v>
      </c>
      <c r="H112" s="23">
        <v>3</v>
      </c>
      <c r="I112" s="23">
        <v>91</v>
      </c>
      <c r="J112" s="23">
        <v>7591</v>
      </c>
      <c r="K112" s="23"/>
      <c r="L112" s="23"/>
      <c r="M112" s="23"/>
      <c r="N112" s="23"/>
      <c r="O112" s="23"/>
      <c r="P112" s="26"/>
      <c r="Q112" s="23"/>
      <c r="R112" s="23"/>
      <c r="S112" s="23"/>
      <c r="T112" s="23"/>
      <c r="U112" s="23"/>
      <c r="V112" s="23"/>
      <c r="W112" s="23"/>
      <c r="X112" s="23"/>
      <c r="Y112" s="98"/>
    </row>
    <row r="113" spans="1:25" x14ac:dyDescent="0.5">
      <c r="A113" s="23"/>
      <c r="B113" s="23" t="s">
        <v>528</v>
      </c>
      <c r="C113" s="23">
        <v>43501</v>
      </c>
      <c r="D113" s="23">
        <v>377</v>
      </c>
      <c r="E113" s="23">
        <v>4070</v>
      </c>
      <c r="F113" s="23" t="s">
        <v>928</v>
      </c>
      <c r="G113" s="23">
        <v>7</v>
      </c>
      <c r="H113" s="23">
        <v>0</v>
      </c>
      <c r="I113" s="23">
        <v>10</v>
      </c>
      <c r="J113" s="23">
        <v>2810</v>
      </c>
      <c r="K113" s="23"/>
      <c r="L113" s="23"/>
      <c r="M113" s="23"/>
      <c r="N113" s="23"/>
      <c r="O113" s="23"/>
      <c r="P113" s="26"/>
      <c r="Q113" s="23"/>
      <c r="R113" s="23"/>
      <c r="S113" s="23"/>
      <c r="T113" s="23"/>
      <c r="U113" s="23"/>
      <c r="V113" s="23"/>
      <c r="W113" s="23"/>
      <c r="X113" s="23"/>
      <c r="Y113" s="98"/>
    </row>
    <row r="114" spans="1:25" x14ac:dyDescent="0.5">
      <c r="A114" s="23"/>
      <c r="B114" s="23" t="s">
        <v>528</v>
      </c>
      <c r="C114" s="23">
        <v>43502</v>
      </c>
      <c r="D114" s="23">
        <v>350</v>
      </c>
      <c r="E114" s="23">
        <v>4061</v>
      </c>
      <c r="F114" s="23" t="s">
        <v>928</v>
      </c>
      <c r="G114" s="23">
        <v>7</v>
      </c>
      <c r="H114" s="23">
        <v>1</v>
      </c>
      <c r="I114" s="23">
        <v>74</v>
      </c>
      <c r="J114" s="23">
        <v>2974</v>
      </c>
      <c r="K114" s="23"/>
      <c r="L114" s="23"/>
      <c r="M114" s="23"/>
      <c r="N114" s="23"/>
      <c r="O114" s="23"/>
      <c r="P114" s="26"/>
      <c r="Q114" s="23"/>
      <c r="R114" s="23"/>
      <c r="S114" s="23"/>
      <c r="T114" s="23"/>
      <c r="U114" s="23"/>
      <c r="V114" s="23"/>
      <c r="W114" s="23"/>
      <c r="X114" s="23"/>
      <c r="Y114" s="98"/>
    </row>
    <row r="115" spans="1:25" x14ac:dyDescent="0.5">
      <c r="A115" s="23"/>
      <c r="B115" s="23" t="s">
        <v>528</v>
      </c>
      <c r="C115" s="23">
        <v>43503</v>
      </c>
      <c r="D115" s="23">
        <v>351</v>
      </c>
      <c r="E115" s="23">
        <v>4062</v>
      </c>
      <c r="F115" s="23" t="s">
        <v>928</v>
      </c>
      <c r="G115" s="23">
        <v>4</v>
      </c>
      <c r="H115" s="23">
        <v>1</v>
      </c>
      <c r="I115" s="23">
        <v>1</v>
      </c>
      <c r="J115" s="23">
        <v>1701</v>
      </c>
      <c r="K115" s="23"/>
      <c r="L115" s="23"/>
      <c r="M115" s="23"/>
      <c r="N115" s="23"/>
      <c r="O115" s="23"/>
      <c r="P115" s="26"/>
      <c r="Q115" s="23"/>
      <c r="R115" s="23"/>
      <c r="S115" s="23"/>
      <c r="T115" s="23"/>
      <c r="U115" s="23"/>
      <c r="V115" s="23"/>
      <c r="W115" s="23"/>
      <c r="X115" s="23"/>
      <c r="Y115" s="98"/>
    </row>
    <row r="116" spans="1:25" x14ac:dyDescent="0.5">
      <c r="A116" s="23">
        <v>51</v>
      </c>
      <c r="B116" s="23" t="s">
        <v>528</v>
      </c>
      <c r="C116" s="23">
        <v>31439</v>
      </c>
      <c r="D116" s="23">
        <v>196</v>
      </c>
      <c r="E116" s="23">
        <v>1096</v>
      </c>
      <c r="F116" s="23" t="s">
        <v>928</v>
      </c>
      <c r="G116" s="23">
        <v>0</v>
      </c>
      <c r="H116" s="23">
        <v>0</v>
      </c>
      <c r="I116" s="23">
        <v>52</v>
      </c>
      <c r="J116" s="23">
        <v>52</v>
      </c>
      <c r="K116" s="23"/>
      <c r="L116" s="23"/>
      <c r="M116" s="23"/>
      <c r="N116" s="23"/>
      <c r="O116" s="23">
        <v>51</v>
      </c>
      <c r="P116" s="26"/>
      <c r="Q116" s="23"/>
      <c r="R116" s="23"/>
      <c r="S116" s="23"/>
      <c r="T116" s="23"/>
      <c r="U116" s="23"/>
      <c r="V116" s="23"/>
      <c r="W116" s="23"/>
      <c r="X116" s="23"/>
      <c r="Y116" s="98" t="s">
        <v>1003</v>
      </c>
    </row>
    <row r="117" spans="1:25" x14ac:dyDescent="0.5">
      <c r="A117" s="23"/>
      <c r="B117" s="23" t="s">
        <v>528</v>
      </c>
      <c r="C117" s="23">
        <v>17933</v>
      </c>
      <c r="D117" s="23">
        <v>54</v>
      </c>
      <c r="E117" s="23">
        <v>1420</v>
      </c>
      <c r="F117" s="23" t="s">
        <v>928</v>
      </c>
      <c r="G117" s="23">
        <v>15</v>
      </c>
      <c r="H117" s="23">
        <v>0</v>
      </c>
      <c r="I117" s="23">
        <v>80</v>
      </c>
      <c r="J117" s="23">
        <v>6080</v>
      </c>
      <c r="K117" s="23"/>
      <c r="L117" s="23"/>
      <c r="M117" s="23"/>
      <c r="N117" s="23"/>
      <c r="O117" s="23"/>
      <c r="P117" s="26"/>
      <c r="Q117" s="23"/>
      <c r="R117" s="23"/>
      <c r="S117" s="23"/>
      <c r="T117" s="23"/>
      <c r="U117" s="23"/>
      <c r="V117" s="23"/>
      <c r="W117" s="23"/>
      <c r="X117" s="23"/>
      <c r="Y117" s="98"/>
    </row>
    <row r="118" spans="1:25" x14ac:dyDescent="0.5">
      <c r="A118" s="23">
        <v>52</v>
      </c>
      <c r="B118" s="23" t="s">
        <v>528</v>
      </c>
      <c r="C118" s="23">
        <v>22391</v>
      </c>
      <c r="D118" s="23">
        <v>6</v>
      </c>
      <c r="E118" s="23">
        <v>1896</v>
      </c>
      <c r="F118" s="23" t="s">
        <v>928</v>
      </c>
      <c r="G118" s="23">
        <v>30</v>
      </c>
      <c r="H118" s="23">
        <v>2</v>
      </c>
      <c r="I118" s="23">
        <v>52</v>
      </c>
      <c r="J118" s="23">
        <v>12252</v>
      </c>
      <c r="K118" s="23"/>
      <c r="L118" s="23"/>
      <c r="M118" s="23"/>
      <c r="N118" s="23"/>
      <c r="O118" s="23">
        <v>52</v>
      </c>
      <c r="P118" s="26" t="s">
        <v>1004</v>
      </c>
      <c r="Q118" s="23" t="s">
        <v>44</v>
      </c>
      <c r="R118" s="23" t="s">
        <v>45</v>
      </c>
      <c r="S118" s="23"/>
      <c r="T118" s="23"/>
      <c r="U118" s="23"/>
      <c r="V118" s="23"/>
      <c r="W118" s="23"/>
      <c r="X118" s="23"/>
      <c r="Y118" s="98" t="s">
        <v>1005</v>
      </c>
    </row>
    <row r="119" spans="1:25" x14ac:dyDescent="0.5">
      <c r="A119" s="23"/>
      <c r="B119" s="23" t="s">
        <v>528</v>
      </c>
      <c r="C119" s="23">
        <v>47857</v>
      </c>
      <c r="D119" s="23">
        <v>487</v>
      </c>
      <c r="E119" s="23">
        <v>4834</v>
      </c>
      <c r="F119" s="23" t="s">
        <v>928</v>
      </c>
      <c r="G119" s="23">
        <v>1</v>
      </c>
      <c r="H119" s="23">
        <v>0</v>
      </c>
      <c r="I119" s="23">
        <v>34</v>
      </c>
      <c r="J119" s="23">
        <v>434</v>
      </c>
      <c r="K119" s="23"/>
      <c r="L119" s="23"/>
      <c r="M119" s="23"/>
      <c r="N119" s="23"/>
      <c r="O119" s="23"/>
      <c r="P119" s="26"/>
      <c r="Q119" s="23"/>
      <c r="R119" s="23"/>
      <c r="S119" s="23"/>
      <c r="T119" s="23"/>
      <c r="U119" s="23"/>
      <c r="V119" s="23"/>
      <c r="W119" s="23"/>
      <c r="X119" s="23"/>
      <c r="Y119" s="98"/>
    </row>
    <row r="120" spans="1:25" x14ac:dyDescent="0.5">
      <c r="A120" s="23">
        <v>53</v>
      </c>
      <c r="B120" s="23" t="s">
        <v>528</v>
      </c>
      <c r="C120" s="23">
        <v>27240</v>
      </c>
      <c r="D120" s="23">
        <v>40</v>
      </c>
      <c r="E120" s="23">
        <v>924</v>
      </c>
      <c r="F120" s="23" t="s">
        <v>928</v>
      </c>
      <c r="G120" s="23">
        <v>18</v>
      </c>
      <c r="H120" s="23">
        <v>2</v>
      </c>
      <c r="I120" s="23">
        <v>46</v>
      </c>
      <c r="J120" s="23">
        <v>7446</v>
      </c>
      <c r="K120" s="23"/>
      <c r="L120" s="23"/>
      <c r="M120" s="23"/>
      <c r="N120" s="23"/>
      <c r="O120" s="23">
        <v>53</v>
      </c>
      <c r="P120" s="26" t="s">
        <v>1004</v>
      </c>
      <c r="Q120" s="23" t="s">
        <v>44</v>
      </c>
      <c r="R120" s="23" t="s">
        <v>45</v>
      </c>
      <c r="S120" s="23"/>
      <c r="T120" s="23"/>
      <c r="U120" s="23"/>
      <c r="V120" s="23"/>
      <c r="W120" s="23"/>
      <c r="X120" s="23"/>
      <c r="Y120" s="98" t="s">
        <v>1006</v>
      </c>
    </row>
    <row r="121" spans="1:25" x14ac:dyDescent="0.5">
      <c r="A121" s="23"/>
      <c r="B121" s="23" t="s">
        <v>528</v>
      </c>
      <c r="C121" s="23">
        <v>27235</v>
      </c>
      <c r="D121" s="23">
        <v>35</v>
      </c>
      <c r="E121" s="23">
        <v>919</v>
      </c>
      <c r="F121" s="23" t="s">
        <v>928</v>
      </c>
      <c r="G121" s="23">
        <v>23</v>
      </c>
      <c r="H121" s="23">
        <v>0</v>
      </c>
      <c r="I121" s="23">
        <v>59</v>
      </c>
      <c r="J121" s="23">
        <v>9259</v>
      </c>
      <c r="K121" s="23"/>
      <c r="L121" s="23"/>
      <c r="M121" s="23"/>
      <c r="N121" s="23"/>
      <c r="O121" s="23"/>
      <c r="P121" s="26"/>
      <c r="Q121" s="23"/>
      <c r="R121" s="23"/>
      <c r="S121" s="23"/>
      <c r="T121" s="23"/>
      <c r="U121" s="23"/>
      <c r="V121" s="23"/>
      <c r="W121" s="23"/>
      <c r="X121" s="23"/>
      <c r="Y121" s="98"/>
    </row>
    <row r="122" spans="1:25" x14ac:dyDescent="0.5">
      <c r="A122" s="23"/>
      <c r="B122" s="23" t="s">
        <v>528</v>
      </c>
      <c r="C122" s="23">
        <v>7233</v>
      </c>
      <c r="D122" s="23">
        <v>67</v>
      </c>
      <c r="E122" s="23">
        <v>247</v>
      </c>
      <c r="F122" s="23" t="s">
        <v>928</v>
      </c>
      <c r="G122" s="23">
        <v>0</v>
      </c>
      <c r="H122" s="23">
        <v>0</v>
      </c>
      <c r="I122" s="23">
        <v>68</v>
      </c>
      <c r="J122" s="23">
        <v>68</v>
      </c>
      <c r="K122" s="23"/>
      <c r="L122" s="23"/>
      <c r="M122" s="23"/>
      <c r="N122" s="23"/>
      <c r="O122" s="23"/>
      <c r="P122" s="26"/>
      <c r="Q122" s="23"/>
      <c r="R122" s="23"/>
      <c r="S122" s="23"/>
      <c r="T122" s="23"/>
      <c r="U122" s="23"/>
      <c r="V122" s="23"/>
      <c r="W122" s="23"/>
      <c r="X122" s="23"/>
      <c r="Y122" s="98"/>
    </row>
    <row r="123" spans="1:25" x14ac:dyDescent="0.5">
      <c r="A123" s="23">
        <v>54</v>
      </c>
      <c r="B123" s="23" t="s">
        <v>528</v>
      </c>
      <c r="C123" s="23">
        <v>36029</v>
      </c>
      <c r="D123" s="23">
        <v>262</v>
      </c>
      <c r="E123" s="23">
        <v>2544</v>
      </c>
      <c r="F123" s="23" t="s">
        <v>928</v>
      </c>
      <c r="G123" s="23">
        <v>13</v>
      </c>
      <c r="H123" s="23">
        <v>3</v>
      </c>
      <c r="I123" s="23">
        <v>33</v>
      </c>
      <c r="J123" s="23">
        <v>5533</v>
      </c>
      <c r="K123" s="23"/>
      <c r="L123" s="23"/>
      <c r="M123" s="23"/>
      <c r="N123" s="23"/>
      <c r="O123" s="23">
        <v>54</v>
      </c>
      <c r="P123" s="26" t="s">
        <v>1007</v>
      </c>
      <c r="Q123" s="23" t="s">
        <v>44</v>
      </c>
      <c r="R123" s="23" t="s">
        <v>45</v>
      </c>
      <c r="S123" s="23"/>
      <c r="T123" s="23"/>
      <c r="U123" s="23"/>
      <c r="V123" s="23"/>
      <c r="W123" s="23"/>
      <c r="X123" s="23"/>
      <c r="Y123" s="98" t="s">
        <v>1008</v>
      </c>
    </row>
    <row r="124" spans="1:25" x14ac:dyDescent="0.5">
      <c r="A124" s="23">
        <v>55</v>
      </c>
      <c r="B124" s="23" t="s">
        <v>528</v>
      </c>
      <c r="C124" s="23">
        <v>17935</v>
      </c>
      <c r="D124" s="23">
        <v>59</v>
      </c>
      <c r="E124" s="23">
        <v>1422</v>
      </c>
      <c r="F124" s="23" t="s">
        <v>928</v>
      </c>
      <c r="G124" s="23">
        <v>2</v>
      </c>
      <c r="H124" s="23">
        <v>3</v>
      </c>
      <c r="I124" s="23">
        <v>65</v>
      </c>
      <c r="J124" s="23">
        <v>1165</v>
      </c>
      <c r="K124" s="23"/>
      <c r="L124" s="23"/>
      <c r="M124" s="23"/>
      <c r="N124" s="23"/>
      <c r="O124" s="23">
        <v>55</v>
      </c>
      <c r="P124" s="26" t="s">
        <v>1007</v>
      </c>
      <c r="Q124" s="23" t="s">
        <v>44</v>
      </c>
      <c r="R124" s="23" t="s">
        <v>45</v>
      </c>
      <c r="S124" s="23"/>
      <c r="T124" s="23"/>
      <c r="U124" s="23"/>
      <c r="V124" s="23"/>
      <c r="W124" s="23"/>
      <c r="X124" s="23"/>
      <c r="Y124" s="98" t="s">
        <v>1009</v>
      </c>
    </row>
    <row r="125" spans="1:25" x14ac:dyDescent="0.5">
      <c r="A125" s="23">
        <v>56</v>
      </c>
      <c r="B125" s="23" t="s">
        <v>997</v>
      </c>
      <c r="C125" s="23"/>
      <c r="D125" s="23">
        <v>62</v>
      </c>
      <c r="E125" s="23"/>
      <c r="F125" s="23" t="s">
        <v>928</v>
      </c>
      <c r="G125" s="23">
        <v>17</v>
      </c>
      <c r="H125" s="23">
        <v>0</v>
      </c>
      <c r="I125" s="23">
        <v>40</v>
      </c>
      <c r="J125" s="23">
        <v>6840</v>
      </c>
      <c r="K125" s="23"/>
      <c r="L125" s="23"/>
      <c r="M125" s="23"/>
      <c r="N125" s="23"/>
      <c r="O125" s="23">
        <v>56</v>
      </c>
      <c r="P125" s="26" t="s">
        <v>322</v>
      </c>
      <c r="Q125" s="23" t="s">
        <v>44</v>
      </c>
      <c r="R125" s="23" t="s">
        <v>45</v>
      </c>
      <c r="S125" s="23"/>
      <c r="T125" s="23"/>
      <c r="U125" s="23"/>
      <c r="V125" s="23"/>
      <c r="W125" s="23"/>
      <c r="X125" s="23"/>
      <c r="Y125" s="98" t="s">
        <v>1010</v>
      </c>
    </row>
    <row r="126" spans="1:25" x14ac:dyDescent="0.5">
      <c r="A126" s="23">
        <v>57</v>
      </c>
      <c r="B126" s="23" t="s">
        <v>528</v>
      </c>
      <c r="C126" s="23">
        <v>18063</v>
      </c>
      <c r="D126" s="23">
        <v>129</v>
      </c>
      <c r="E126" s="23">
        <v>1550</v>
      </c>
      <c r="F126" s="23" t="s">
        <v>928</v>
      </c>
      <c r="G126" s="23">
        <v>14</v>
      </c>
      <c r="H126" s="23">
        <v>0</v>
      </c>
      <c r="I126" s="23">
        <v>40</v>
      </c>
      <c r="J126" s="23">
        <v>5640</v>
      </c>
      <c r="K126" s="23"/>
      <c r="L126" s="23"/>
      <c r="M126" s="23"/>
      <c r="N126" s="23"/>
      <c r="O126" s="23">
        <v>57</v>
      </c>
      <c r="P126" s="26" t="s">
        <v>1011</v>
      </c>
      <c r="Q126" s="23" t="s">
        <v>44</v>
      </c>
      <c r="R126" s="23" t="s">
        <v>45</v>
      </c>
      <c r="S126" s="23"/>
      <c r="T126" s="23"/>
      <c r="U126" s="23"/>
      <c r="V126" s="23"/>
      <c r="W126" s="23"/>
      <c r="X126" s="23"/>
      <c r="Y126" s="98" t="s">
        <v>1012</v>
      </c>
    </row>
    <row r="127" spans="1:25" x14ac:dyDescent="0.5">
      <c r="A127" s="23">
        <v>58</v>
      </c>
      <c r="B127" s="23" t="s">
        <v>528</v>
      </c>
      <c r="C127" s="23">
        <v>39879</v>
      </c>
      <c r="D127" s="23">
        <v>128</v>
      </c>
      <c r="E127" s="23">
        <v>3395</v>
      </c>
      <c r="F127" s="23" t="s">
        <v>928</v>
      </c>
      <c r="G127" s="23">
        <v>16</v>
      </c>
      <c r="H127" s="23">
        <v>3</v>
      </c>
      <c r="I127" s="23">
        <v>85</v>
      </c>
      <c r="J127" s="23">
        <v>6785</v>
      </c>
      <c r="K127" s="23"/>
      <c r="L127" s="23"/>
      <c r="M127" s="23"/>
      <c r="N127" s="23"/>
      <c r="O127" s="23">
        <v>58</v>
      </c>
      <c r="P127" s="26" t="s">
        <v>1013</v>
      </c>
      <c r="Q127" s="23" t="s">
        <v>44</v>
      </c>
      <c r="R127" s="23" t="s">
        <v>45</v>
      </c>
      <c r="S127" s="23"/>
      <c r="T127" s="23"/>
      <c r="U127" s="23"/>
      <c r="V127" s="23"/>
      <c r="W127" s="23"/>
      <c r="X127" s="23"/>
      <c r="Y127" s="98" t="s">
        <v>1014</v>
      </c>
    </row>
    <row r="128" spans="1:25" x14ac:dyDescent="0.5">
      <c r="A128" s="23">
        <v>59</v>
      </c>
      <c r="B128" s="23" t="s">
        <v>528</v>
      </c>
      <c r="C128" s="23">
        <v>39334</v>
      </c>
      <c r="D128" s="23">
        <v>72</v>
      </c>
      <c r="E128" s="23">
        <v>3093</v>
      </c>
      <c r="F128" s="23" t="s">
        <v>928</v>
      </c>
      <c r="G128" s="23">
        <v>4</v>
      </c>
      <c r="H128" s="23">
        <v>2</v>
      </c>
      <c r="I128" s="23">
        <v>43</v>
      </c>
      <c r="J128" s="23">
        <v>1843</v>
      </c>
      <c r="K128" s="23"/>
      <c r="L128" s="23"/>
      <c r="M128" s="23"/>
      <c r="N128" s="23"/>
      <c r="O128" s="23">
        <v>59</v>
      </c>
      <c r="P128" s="26" t="s">
        <v>962</v>
      </c>
      <c r="Q128" s="23" t="s">
        <v>44</v>
      </c>
      <c r="R128" s="23" t="s">
        <v>45</v>
      </c>
      <c r="S128" s="23"/>
      <c r="T128" s="23"/>
      <c r="U128" s="23"/>
      <c r="V128" s="23"/>
      <c r="W128" s="23"/>
      <c r="X128" s="23"/>
      <c r="Y128" s="98" t="s">
        <v>1015</v>
      </c>
    </row>
    <row r="129" spans="1:26" x14ac:dyDescent="0.5">
      <c r="A129" s="23"/>
      <c r="B129" s="23" t="s">
        <v>528</v>
      </c>
      <c r="C129" s="23">
        <v>21427</v>
      </c>
      <c r="D129" s="23">
        <v>11</v>
      </c>
      <c r="E129" s="23">
        <v>1857</v>
      </c>
      <c r="F129" s="23" t="s">
        <v>928</v>
      </c>
      <c r="G129" s="23">
        <v>17</v>
      </c>
      <c r="H129" s="23">
        <v>0</v>
      </c>
      <c r="I129" s="23">
        <v>80</v>
      </c>
      <c r="J129" s="23">
        <v>6880</v>
      </c>
      <c r="K129" s="23"/>
      <c r="L129" s="23"/>
      <c r="M129" s="23"/>
      <c r="N129" s="23"/>
      <c r="O129" s="23"/>
      <c r="P129" s="26"/>
      <c r="Q129" s="23"/>
      <c r="R129" s="23"/>
      <c r="S129" s="23"/>
      <c r="T129" s="23"/>
      <c r="U129" s="23"/>
      <c r="V129" s="23"/>
      <c r="W129" s="23"/>
      <c r="X129" s="23"/>
      <c r="Y129" s="98"/>
    </row>
    <row r="130" spans="1:26" x14ac:dyDescent="0.5">
      <c r="A130" s="23">
        <v>60</v>
      </c>
      <c r="B130" s="23" t="s">
        <v>528</v>
      </c>
      <c r="C130" s="23">
        <v>39722</v>
      </c>
      <c r="D130" s="23">
        <v>119</v>
      </c>
      <c r="E130" s="23">
        <v>3326</v>
      </c>
      <c r="F130" s="23" t="s">
        <v>928</v>
      </c>
      <c r="G130" s="23">
        <v>15</v>
      </c>
      <c r="H130" s="23">
        <v>0</v>
      </c>
      <c r="I130" s="23">
        <v>95</v>
      </c>
      <c r="J130" s="23">
        <v>6095</v>
      </c>
      <c r="K130" s="23"/>
      <c r="L130" s="23"/>
      <c r="M130" s="23"/>
      <c r="N130" s="23"/>
      <c r="O130" s="23">
        <v>60</v>
      </c>
      <c r="P130" s="26" t="s">
        <v>1016</v>
      </c>
      <c r="Q130" s="23" t="s">
        <v>44</v>
      </c>
      <c r="R130" s="23" t="s">
        <v>45</v>
      </c>
      <c r="S130" s="23"/>
      <c r="T130" s="23"/>
      <c r="U130" s="23"/>
      <c r="V130" s="23"/>
      <c r="W130" s="23"/>
      <c r="X130" s="23"/>
      <c r="Y130" s="98" t="s">
        <v>1017</v>
      </c>
    </row>
    <row r="131" spans="1:26" x14ac:dyDescent="0.5">
      <c r="A131" s="23"/>
      <c r="B131" s="23" t="s">
        <v>528</v>
      </c>
      <c r="C131" s="23">
        <v>17942</v>
      </c>
      <c r="D131" s="23">
        <v>60</v>
      </c>
      <c r="E131" s="23">
        <v>1469</v>
      </c>
      <c r="F131" s="23" t="s">
        <v>928</v>
      </c>
      <c r="G131" s="23">
        <v>14</v>
      </c>
      <c r="H131" s="23">
        <v>0</v>
      </c>
      <c r="I131" s="23">
        <v>45</v>
      </c>
      <c r="J131" s="23">
        <v>5645</v>
      </c>
      <c r="K131" s="23"/>
      <c r="L131" s="23"/>
      <c r="M131" s="23"/>
      <c r="N131" s="23"/>
      <c r="O131" s="23"/>
      <c r="P131" s="26"/>
      <c r="Q131" s="23"/>
      <c r="R131" s="23"/>
      <c r="S131" s="23"/>
      <c r="T131" s="23"/>
      <c r="U131" s="23"/>
      <c r="V131" s="23"/>
      <c r="W131" s="23"/>
      <c r="X131" s="23"/>
      <c r="Y131" s="98"/>
    </row>
    <row r="132" spans="1:26" x14ac:dyDescent="0.5">
      <c r="A132" s="23">
        <v>61</v>
      </c>
      <c r="B132" s="23" t="s">
        <v>528</v>
      </c>
      <c r="C132" s="23">
        <v>34945</v>
      </c>
      <c r="D132" s="23">
        <v>162</v>
      </c>
      <c r="E132" s="23">
        <v>2376</v>
      </c>
      <c r="F132" s="23" t="s">
        <v>928</v>
      </c>
      <c r="G132" s="23">
        <v>18</v>
      </c>
      <c r="H132" s="23">
        <v>2</v>
      </c>
      <c r="I132" s="23">
        <v>16</v>
      </c>
      <c r="J132" s="23">
        <v>7416</v>
      </c>
      <c r="K132" s="23"/>
      <c r="L132" s="23"/>
      <c r="M132" s="23"/>
      <c r="N132" s="23"/>
      <c r="O132" s="23">
        <v>61</v>
      </c>
      <c r="P132" s="26" t="s">
        <v>1018</v>
      </c>
      <c r="Q132" s="23" t="s">
        <v>44</v>
      </c>
      <c r="R132" s="23" t="s">
        <v>45</v>
      </c>
      <c r="S132" s="23"/>
      <c r="T132" s="23"/>
      <c r="U132" s="23"/>
      <c r="V132" s="23"/>
      <c r="W132" s="23"/>
      <c r="X132" s="23"/>
      <c r="Y132" s="98" t="s">
        <v>1019</v>
      </c>
    </row>
    <row r="133" spans="1:26" x14ac:dyDescent="0.5">
      <c r="A133" s="23"/>
      <c r="B133" s="23" t="s">
        <v>528</v>
      </c>
      <c r="C133" s="23">
        <v>7221</v>
      </c>
      <c r="D133" s="23">
        <v>87</v>
      </c>
      <c r="E133" s="23">
        <v>235</v>
      </c>
      <c r="F133" s="23" t="s">
        <v>928</v>
      </c>
      <c r="G133" s="23">
        <v>0</v>
      </c>
      <c r="H133" s="23">
        <v>1</v>
      </c>
      <c r="I133" s="23">
        <v>11</v>
      </c>
      <c r="J133" s="23">
        <v>111</v>
      </c>
      <c r="K133" s="23"/>
      <c r="L133" s="23"/>
      <c r="M133" s="23"/>
      <c r="N133" s="23"/>
      <c r="O133" s="23"/>
      <c r="P133" s="26"/>
      <c r="Q133" s="23"/>
      <c r="R133" s="23"/>
      <c r="S133" s="23"/>
      <c r="T133" s="23"/>
      <c r="U133" s="23"/>
      <c r="V133" s="23"/>
      <c r="W133" s="23"/>
      <c r="X133" s="23"/>
      <c r="Y133" s="98"/>
    </row>
    <row r="134" spans="1:26" x14ac:dyDescent="0.5">
      <c r="A134" s="23">
        <v>62</v>
      </c>
      <c r="B134" s="23" t="s">
        <v>528</v>
      </c>
      <c r="C134" s="23">
        <v>39171</v>
      </c>
      <c r="D134" s="23">
        <v>277</v>
      </c>
      <c r="E134" s="23">
        <v>2934</v>
      </c>
      <c r="F134" s="23" t="s">
        <v>928</v>
      </c>
      <c r="G134" s="23">
        <v>14</v>
      </c>
      <c r="H134" s="23">
        <v>2</v>
      </c>
      <c r="I134" s="23">
        <v>66</v>
      </c>
      <c r="J134" s="23">
        <v>5866</v>
      </c>
      <c r="K134" s="23"/>
      <c r="L134" s="23"/>
      <c r="M134" s="23"/>
      <c r="N134" s="23"/>
      <c r="O134" s="23">
        <v>62</v>
      </c>
      <c r="P134" s="26" t="s">
        <v>1018</v>
      </c>
      <c r="Q134" s="23" t="s">
        <v>44</v>
      </c>
      <c r="R134" s="23" t="s">
        <v>45</v>
      </c>
      <c r="S134" s="23"/>
      <c r="T134" s="23"/>
      <c r="U134" s="23"/>
      <c r="V134" s="23"/>
      <c r="W134" s="23"/>
      <c r="X134" s="23"/>
      <c r="Y134" s="98" t="s">
        <v>1020</v>
      </c>
    </row>
    <row r="135" spans="1:26" x14ac:dyDescent="0.5">
      <c r="A135" s="23">
        <v>63</v>
      </c>
      <c r="B135" s="23" t="s">
        <v>528</v>
      </c>
      <c r="C135" s="23">
        <v>39198</v>
      </c>
      <c r="D135" s="23">
        <v>90</v>
      </c>
      <c r="E135" s="23">
        <v>2961</v>
      </c>
      <c r="F135" s="23" t="s">
        <v>928</v>
      </c>
      <c r="G135" s="23">
        <v>27</v>
      </c>
      <c r="H135" s="23">
        <v>2</v>
      </c>
      <c r="I135" s="23">
        <v>59</v>
      </c>
      <c r="J135" s="23">
        <v>11059</v>
      </c>
      <c r="K135" s="23"/>
      <c r="L135" s="23"/>
      <c r="M135" s="23"/>
      <c r="N135" s="23"/>
      <c r="O135" s="23">
        <v>63</v>
      </c>
      <c r="P135" s="26" t="s">
        <v>132</v>
      </c>
      <c r="Q135" s="23" t="s">
        <v>44</v>
      </c>
      <c r="R135" s="23" t="s">
        <v>45</v>
      </c>
      <c r="S135" s="23"/>
      <c r="T135" s="23"/>
      <c r="U135" s="23"/>
      <c r="V135" s="23"/>
      <c r="W135" s="23"/>
      <c r="X135" s="23"/>
      <c r="Y135" s="98" t="s">
        <v>1021</v>
      </c>
      <c r="Z135" s="9" t="s">
        <v>1185</v>
      </c>
    </row>
    <row r="136" spans="1:26" x14ac:dyDescent="0.5">
      <c r="A136" s="23">
        <v>64</v>
      </c>
      <c r="B136" s="23" t="s">
        <v>528</v>
      </c>
      <c r="C136" s="23">
        <v>39906</v>
      </c>
      <c r="D136" s="23">
        <v>377</v>
      </c>
      <c r="E136" s="23">
        <v>3422</v>
      </c>
      <c r="F136" s="23" t="s">
        <v>928</v>
      </c>
      <c r="G136" s="23">
        <v>5</v>
      </c>
      <c r="H136" s="23">
        <v>2</v>
      </c>
      <c r="I136" s="23">
        <v>26</v>
      </c>
      <c r="J136" s="23">
        <v>2226</v>
      </c>
      <c r="K136" s="23"/>
      <c r="L136" s="23"/>
      <c r="M136" s="23"/>
      <c r="N136" s="23"/>
      <c r="O136" s="23">
        <v>64</v>
      </c>
      <c r="P136" s="26" t="s">
        <v>1022</v>
      </c>
      <c r="Q136" s="23" t="s">
        <v>44</v>
      </c>
      <c r="R136" s="23" t="s">
        <v>45</v>
      </c>
      <c r="S136" s="23"/>
      <c r="T136" s="23"/>
      <c r="U136" s="23"/>
      <c r="V136" s="23"/>
      <c r="W136" s="23"/>
      <c r="X136" s="23"/>
      <c r="Y136" s="98" t="s">
        <v>1023</v>
      </c>
    </row>
    <row r="137" spans="1:26" x14ac:dyDescent="0.5">
      <c r="A137" s="23">
        <v>65</v>
      </c>
      <c r="B137" s="23" t="s">
        <v>528</v>
      </c>
      <c r="C137" s="23">
        <v>7239</v>
      </c>
      <c r="D137" s="23">
        <v>77</v>
      </c>
      <c r="E137" s="23">
        <v>253</v>
      </c>
      <c r="F137" s="23" t="s">
        <v>928</v>
      </c>
      <c r="G137" s="23">
        <v>0</v>
      </c>
      <c r="H137" s="23">
        <v>1</v>
      </c>
      <c r="I137" s="23">
        <v>7</v>
      </c>
      <c r="J137" s="23">
        <v>107</v>
      </c>
      <c r="K137" s="23"/>
      <c r="L137" s="23"/>
      <c r="M137" s="23"/>
      <c r="N137" s="23"/>
      <c r="O137" s="23">
        <v>65</v>
      </c>
      <c r="P137" s="26" t="s">
        <v>969</v>
      </c>
      <c r="Q137" s="23" t="s">
        <v>44</v>
      </c>
      <c r="R137" s="23" t="s">
        <v>45</v>
      </c>
      <c r="S137" s="23"/>
      <c r="T137" s="23"/>
      <c r="U137" s="23"/>
      <c r="V137" s="23"/>
      <c r="W137" s="23"/>
      <c r="X137" s="23"/>
      <c r="Y137" s="98" t="s">
        <v>1024</v>
      </c>
    </row>
    <row r="138" spans="1:26" x14ac:dyDescent="0.5">
      <c r="A138" s="23"/>
      <c r="B138" s="23" t="s">
        <v>528</v>
      </c>
      <c r="C138" s="23">
        <v>32979</v>
      </c>
      <c r="D138" s="23">
        <v>23</v>
      </c>
      <c r="E138" s="23">
        <v>2127</v>
      </c>
      <c r="F138" s="23" t="s">
        <v>928</v>
      </c>
      <c r="G138" s="23">
        <v>29</v>
      </c>
      <c r="H138" s="23">
        <v>1</v>
      </c>
      <c r="I138" s="23">
        <v>11</v>
      </c>
      <c r="J138" s="23">
        <v>11711</v>
      </c>
      <c r="K138" s="23"/>
      <c r="L138" s="23"/>
      <c r="M138" s="23"/>
      <c r="N138" s="23"/>
      <c r="O138" s="23"/>
      <c r="P138" s="26"/>
      <c r="Q138" s="23"/>
      <c r="R138" s="23"/>
      <c r="S138" s="23"/>
      <c r="T138" s="23"/>
      <c r="U138" s="23"/>
      <c r="V138" s="23"/>
      <c r="W138" s="23"/>
      <c r="X138" s="23"/>
      <c r="Y138" s="98"/>
    </row>
    <row r="139" spans="1:26" x14ac:dyDescent="0.5">
      <c r="A139" s="23"/>
      <c r="B139" s="23" t="s">
        <v>528</v>
      </c>
      <c r="C139" s="23">
        <v>24318</v>
      </c>
      <c r="D139" s="23">
        <v>29</v>
      </c>
      <c r="E139" s="23">
        <v>2045</v>
      </c>
      <c r="F139" s="23" t="s">
        <v>928</v>
      </c>
      <c r="G139" s="23">
        <v>5</v>
      </c>
      <c r="H139" s="23">
        <v>2</v>
      </c>
      <c r="I139" s="23">
        <v>28</v>
      </c>
      <c r="J139" s="23">
        <v>2228</v>
      </c>
      <c r="K139" s="23"/>
      <c r="L139" s="23"/>
      <c r="M139" s="23"/>
      <c r="N139" s="23"/>
      <c r="O139" s="23"/>
      <c r="P139" s="26"/>
      <c r="Q139" s="23"/>
      <c r="R139" s="23"/>
      <c r="S139" s="23"/>
      <c r="T139" s="23"/>
      <c r="U139" s="23"/>
      <c r="V139" s="23"/>
      <c r="W139" s="23"/>
      <c r="X139" s="23"/>
      <c r="Y139" s="98"/>
    </row>
    <row r="140" spans="1:26" x14ac:dyDescent="0.5">
      <c r="A140" s="23">
        <v>66</v>
      </c>
      <c r="B140" s="23" t="s">
        <v>528</v>
      </c>
      <c r="C140" s="23">
        <v>34878</v>
      </c>
      <c r="D140" s="23">
        <v>242</v>
      </c>
      <c r="E140" s="23">
        <v>2359</v>
      </c>
      <c r="F140" s="23" t="s">
        <v>928</v>
      </c>
      <c r="G140" s="23">
        <v>3</v>
      </c>
      <c r="H140" s="23">
        <v>2</v>
      </c>
      <c r="I140" s="23">
        <v>15</v>
      </c>
      <c r="J140" s="23">
        <v>1415</v>
      </c>
      <c r="K140" s="23"/>
      <c r="L140" s="23"/>
      <c r="M140" s="23"/>
      <c r="N140" s="23"/>
      <c r="O140" s="23">
        <v>66</v>
      </c>
      <c r="P140" s="26" t="s">
        <v>201</v>
      </c>
      <c r="Q140" s="23" t="s">
        <v>44</v>
      </c>
      <c r="R140" s="23" t="s">
        <v>45</v>
      </c>
      <c r="S140" s="23"/>
      <c r="T140" s="23"/>
      <c r="U140" s="23"/>
      <c r="V140" s="23"/>
      <c r="W140" s="23"/>
      <c r="X140" s="23"/>
      <c r="Y140" s="98" t="s">
        <v>1025</v>
      </c>
    </row>
    <row r="141" spans="1:26" x14ac:dyDescent="0.5">
      <c r="A141" s="23"/>
      <c r="B141" s="23" t="s">
        <v>528</v>
      </c>
      <c r="C141" s="23">
        <v>46851</v>
      </c>
      <c r="D141" s="23">
        <v>455</v>
      </c>
      <c r="E141" s="23">
        <v>4668</v>
      </c>
      <c r="F141" s="23" t="s">
        <v>928</v>
      </c>
      <c r="G141" s="23">
        <v>3</v>
      </c>
      <c r="H141" s="23">
        <v>1</v>
      </c>
      <c r="I141" s="23">
        <v>73</v>
      </c>
      <c r="J141" s="23">
        <v>1373</v>
      </c>
      <c r="K141" s="23"/>
      <c r="L141" s="23"/>
      <c r="M141" s="23"/>
      <c r="N141" s="23"/>
      <c r="O141" s="23"/>
      <c r="P141" s="26"/>
      <c r="Q141" s="23"/>
      <c r="R141" s="23"/>
      <c r="S141" s="23"/>
      <c r="T141" s="23"/>
      <c r="U141" s="23"/>
      <c r="V141" s="23"/>
      <c r="W141" s="23"/>
      <c r="X141" s="23"/>
      <c r="Y141" s="98"/>
    </row>
    <row r="142" spans="1:26" x14ac:dyDescent="0.5">
      <c r="A142" s="23"/>
      <c r="B142" s="23" t="s">
        <v>528</v>
      </c>
      <c r="C142" s="23">
        <v>13547</v>
      </c>
      <c r="D142" s="23">
        <v>104</v>
      </c>
      <c r="E142" s="23">
        <v>588</v>
      </c>
      <c r="F142" s="23" t="s">
        <v>928</v>
      </c>
      <c r="G142" s="23">
        <v>0</v>
      </c>
      <c r="H142" s="23">
        <v>0</v>
      </c>
      <c r="I142" s="23">
        <v>89</v>
      </c>
      <c r="J142" s="23">
        <v>89</v>
      </c>
      <c r="K142" s="23"/>
      <c r="L142" s="23"/>
      <c r="M142" s="23"/>
      <c r="N142" s="23"/>
      <c r="O142" s="23"/>
      <c r="P142" s="26"/>
      <c r="Q142" s="23"/>
      <c r="R142" s="23"/>
      <c r="S142" s="23"/>
      <c r="T142" s="23"/>
      <c r="U142" s="23"/>
      <c r="V142" s="23"/>
      <c r="W142" s="23"/>
      <c r="X142" s="23"/>
      <c r="Y142" s="98"/>
    </row>
    <row r="143" spans="1:26" x14ac:dyDescent="0.5">
      <c r="A143" s="23">
        <v>67</v>
      </c>
      <c r="B143" s="23" t="s">
        <v>528</v>
      </c>
      <c r="C143" s="23">
        <v>46911</v>
      </c>
      <c r="D143" s="23">
        <v>463</v>
      </c>
      <c r="E143" s="23">
        <v>4681</v>
      </c>
      <c r="F143" s="23" t="s">
        <v>928</v>
      </c>
      <c r="G143" s="23">
        <v>0</v>
      </c>
      <c r="H143" s="23">
        <v>2</v>
      </c>
      <c r="I143" s="23">
        <v>31</v>
      </c>
      <c r="J143" s="23">
        <v>231</v>
      </c>
      <c r="K143" s="23"/>
      <c r="L143" s="23"/>
      <c r="M143" s="23"/>
      <c r="N143" s="23"/>
      <c r="O143" s="23">
        <v>67</v>
      </c>
      <c r="P143" s="26" t="s">
        <v>1026</v>
      </c>
      <c r="Q143" s="23" t="s">
        <v>44</v>
      </c>
      <c r="R143" s="23" t="s">
        <v>45</v>
      </c>
      <c r="S143" s="23"/>
      <c r="T143" s="23"/>
      <c r="U143" s="23"/>
      <c r="V143" s="23"/>
      <c r="W143" s="23"/>
      <c r="X143" s="23"/>
      <c r="Y143" s="98" t="s">
        <v>1027</v>
      </c>
    </row>
    <row r="144" spans="1:26" x14ac:dyDescent="0.5">
      <c r="A144" s="23"/>
      <c r="B144" s="23" t="s">
        <v>528</v>
      </c>
      <c r="C144" s="23">
        <v>34877</v>
      </c>
      <c r="D144" s="23">
        <v>214</v>
      </c>
      <c r="E144" s="23">
        <v>2358</v>
      </c>
      <c r="F144" s="23" t="s">
        <v>928</v>
      </c>
      <c r="G144" s="23">
        <v>5</v>
      </c>
      <c r="H144" s="23">
        <v>0</v>
      </c>
      <c r="I144" s="23">
        <v>16</v>
      </c>
      <c r="J144" s="23">
        <v>2016</v>
      </c>
      <c r="K144" s="23"/>
      <c r="L144" s="23"/>
      <c r="M144" s="23"/>
      <c r="N144" s="23"/>
      <c r="O144" s="23"/>
      <c r="P144" s="26"/>
      <c r="Q144" s="23"/>
      <c r="R144" s="23"/>
      <c r="S144" s="23"/>
      <c r="T144" s="23"/>
      <c r="U144" s="23"/>
      <c r="V144" s="23"/>
      <c r="W144" s="23"/>
      <c r="X144" s="23"/>
      <c r="Y144" s="98"/>
    </row>
    <row r="145" spans="1:26" x14ac:dyDescent="0.5">
      <c r="A145" s="23">
        <v>68</v>
      </c>
      <c r="B145" s="23" t="s">
        <v>528</v>
      </c>
      <c r="C145" s="23">
        <v>46852</v>
      </c>
      <c r="D145" s="23">
        <v>456</v>
      </c>
      <c r="E145" s="23">
        <v>4669</v>
      </c>
      <c r="F145" s="23" t="s">
        <v>928</v>
      </c>
      <c r="G145" s="23">
        <v>2</v>
      </c>
      <c r="H145" s="23">
        <v>2</v>
      </c>
      <c r="I145" s="23">
        <v>88</v>
      </c>
      <c r="J145" s="23">
        <v>1088</v>
      </c>
      <c r="K145" s="23"/>
      <c r="L145" s="23"/>
      <c r="M145" s="23"/>
      <c r="N145" s="23"/>
      <c r="O145" s="23">
        <v>68</v>
      </c>
      <c r="P145" s="26" t="s">
        <v>259</v>
      </c>
      <c r="Q145" s="23" t="s">
        <v>44</v>
      </c>
      <c r="R145" s="23" t="s">
        <v>45</v>
      </c>
      <c r="S145" s="23"/>
      <c r="T145" s="23"/>
      <c r="U145" s="23"/>
      <c r="V145" s="23"/>
      <c r="W145" s="23"/>
      <c r="X145" s="23"/>
      <c r="Y145" s="98" t="s">
        <v>1028</v>
      </c>
    </row>
    <row r="146" spans="1:26" x14ac:dyDescent="0.5">
      <c r="A146" s="23">
        <v>69</v>
      </c>
      <c r="B146" s="23" t="s">
        <v>528</v>
      </c>
      <c r="C146" s="23">
        <v>41115</v>
      </c>
      <c r="D146" s="23">
        <v>407</v>
      </c>
      <c r="E146" s="23">
        <v>3752</v>
      </c>
      <c r="F146" s="23" t="s">
        <v>928</v>
      </c>
      <c r="G146" s="23">
        <v>8</v>
      </c>
      <c r="H146" s="23">
        <v>1</v>
      </c>
      <c r="I146" s="23">
        <v>26</v>
      </c>
      <c r="J146" s="23">
        <v>3326</v>
      </c>
      <c r="K146" s="23"/>
      <c r="L146" s="23"/>
      <c r="M146" s="23"/>
      <c r="N146" s="23"/>
      <c r="O146" s="23">
        <v>69</v>
      </c>
      <c r="P146" s="26" t="s">
        <v>1029</v>
      </c>
      <c r="Q146" s="23" t="s">
        <v>44</v>
      </c>
      <c r="R146" s="23" t="s">
        <v>45</v>
      </c>
      <c r="S146" s="23"/>
      <c r="T146" s="23"/>
      <c r="U146" s="23"/>
      <c r="V146" s="23"/>
      <c r="W146" s="23"/>
      <c r="X146" s="23"/>
      <c r="Y146" s="98" t="s">
        <v>1030</v>
      </c>
    </row>
    <row r="147" spans="1:26" x14ac:dyDescent="0.5">
      <c r="A147" s="23">
        <v>70</v>
      </c>
      <c r="B147" s="23" t="s">
        <v>528</v>
      </c>
      <c r="C147" s="23">
        <v>24523</v>
      </c>
      <c r="D147" s="23">
        <v>9</v>
      </c>
      <c r="E147" s="23">
        <v>2358</v>
      </c>
      <c r="F147" s="23" t="s">
        <v>928</v>
      </c>
      <c r="G147" s="23">
        <v>23</v>
      </c>
      <c r="H147" s="23">
        <v>0</v>
      </c>
      <c r="I147" s="23">
        <v>40</v>
      </c>
      <c r="J147" s="23">
        <v>9240</v>
      </c>
      <c r="K147" s="23"/>
      <c r="L147" s="23"/>
      <c r="M147" s="23"/>
      <c r="N147" s="23"/>
      <c r="O147" s="23">
        <v>70</v>
      </c>
      <c r="P147" s="26" t="s">
        <v>1029</v>
      </c>
      <c r="Q147" s="23" t="s">
        <v>44</v>
      </c>
      <c r="R147" s="23" t="s">
        <v>45</v>
      </c>
      <c r="S147" s="23"/>
      <c r="T147" s="23"/>
      <c r="U147" s="23"/>
      <c r="V147" s="23"/>
      <c r="W147" s="23"/>
      <c r="X147" s="23"/>
      <c r="Y147" s="98" t="s">
        <v>1031</v>
      </c>
    </row>
    <row r="148" spans="1:26" x14ac:dyDescent="0.5">
      <c r="A148" s="23">
        <v>71</v>
      </c>
      <c r="B148" s="23" t="s">
        <v>528</v>
      </c>
      <c r="C148" s="23">
        <v>39952</v>
      </c>
      <c r="D148" s="23">
        <v>384</v>
      </c>
      <c r="E148" s="23">
        <v>3473</v>
      </c>
      <c r="F148" s="23" t="s">
        <v>928</v>
      </c>
      <c r="G148" s="23">
        <v>0</v>
      </c>
      <c r="H148" s="23">
        <v>2</v>
      </c>
      <c r="I148" s="23">
        <v>28</v>
      </c>
      <c r="J148" s="23">
        <v>228</v>
      </c>
      <c r="K148" s="23"/>
      <c r="L148" s="23"/>
      <c r="M148" s="23"/>
      <c r="N148" s="23"/>
      <c r="O148" s="23">
        <v>71</v>
      </c>
      <c r="P148" s="26" t="s">
        <v>71</v>
      </c>
      <c r="Q148" s="23" t="s">
        <v>44</v>
      </c>
      <c r="R148" s="23" t="s">
        <v>45</v>
      </c>
      <c r="S148" s="23"/>
      <c r="T148" s="23"/>
      <c r="U148" s="23"/>
      <c r="V148" s="23"/>
      <c r="W148" s="23"/>
      <c r="X148" s="23"/>
      <c r="Y148" s="98" t="s">
        <v>1032</v>
      </c>
    </row>
    <row r="149" spans="1:26" x14ac:dyDescent="0.5">
      <c r="A149" s="23"/>
      <c r="B149" s="23" t="s">
        <v>528</v>
      </c>
      <c r="C149" s="23">
        <v>17903</v>
      </c>
      <c r="D149" s="23">
        <v>263</v>
      </c>
      <c r="E149" s="23">
        <v>2548</v>
      </c>
      <c r="F149" s="23" t="s">
        <v>928</v>
      </c>
      <c r="G149" s="23">
        <v>11</v>
      </c>
      <c r="H149" s="23">
        <v>3</v>
      </c>
      <c r="I149" s="23">
        <v>62</v>
      </c>
      <c r="J149" s="23">
        <v>4762</v>
      </c>
      <c r="K149" s="23"/>
      <c r="L149" s="23"/>
      <c r="M149" s="23"/>
      <c r="N149" s="23"/>
      <c r="O149" s="23"/>
      <c r="P149" s="26"/>
      <c r="Q149" s="23"/>
      <c r="R149" s="23"/>
      <c r="S149" s="23"/>
      <c r="T149" s="23"/>
      <c r="U149" s="23"/>
      <c r="V149" s="23"/>
      <c r="W149" s="23"/>
      <c r="X149" s="23"/>
      <c r="Y149" s="98"/>
    </row>
    <row r="150" spans="1:26" x14ac:dyDescent="0.5">
      <c r="A150" s="23">
        <v>72</v>
      </c>
      <c r="B150" s="23" t="s">
        <v>528</v>
      </c>
      <c r="C150" s="23">
        <v>43272</v>
      </c>
      <c r="D150" s="23">
        <v>302</v>
      </c>
      <c r="E150" s="23">
        <v>3911</v>
      </c>
      <c r="F150" s="23" t="s">
        <v>928</v>
      </c>
      <c r="G150" s="23">
        <v>8</v>
      </c>
      <c r="H150" s="23">
        <v>1</v>
      </c>
      <c r="I150" s="23">
        <v>97</v>
      </c>
      <c r="J150" s="23">
        <v>3397</v>
      </c>
      <c r="K150" s="23"/>
      <c r="L150" s="23"/>
      <c r="M150" s="23"/>
      <c r="N150" s="23"/>
      <c r="O150" s="23">
        <v>72</v>
      </c>
      <c r="P150" s="26" t="s">
        <v>71</v>
      </c>
      <c r="Q150" s="23" t="s">
        <v>44</v>
      </c>
      <c r="R150" s="23" t="s">
        <v>45</v>
      </c>
      <c r="S150" s="23"/>
      <c r="T150" s="23"/>
      <c r="U150" s="23"/>
      <c r="V150" s="23"/>
      <c r="W150" s="23"/>
      <c r="X150" s="23"/>
      <c r="Y150" s="98" t="s">
        <v>1033</v>
      </c>
    </row>
    <row r="151" spans="1:26" x14ac:dyDescent="0.5">
      <c r="A151" s="23"/>
      <c r="B151" s="23" t="s">
        <v>528</v>
      </c>
      <c r="C151" s="23">
        <v>16244</v>
      </c>
      <c r="D151" s="23">
        <v>14</v>
      </c>
      <c r="E151" s="23">
        <v>1298</v>
      </c>
      <c r="F151" s="23" t="s">
        <v>928</v>
      </c>
      <c r="G151" s="23">
        <v>5</v>
      </c>
      <c r="H151" s="23">
        <v>2</v>
      </c>
      <c r="I151" s="23">
        <v>63</v>
      </c>
      <c r="J151" s="23">
        <v>2263</v>
      </c>
      <c r="K151" s="23"/>
      <c r="L151" s="23"/>
      <c r="M151" s="23"/>
      <c r="N151" s="23"/>
      <c r="O151" s="23"/>
      <c r="P151" s="26"/>
      <c r="Q151" s="23"/>
      <c r="R151" s="23"/>
      <c r="S151" s="23"/>
      <c r="T151" s="23"/>
      <c r="U151" s="23"/>
      <c r="V151" s="23"/>
      <c r="W151" s="23"/>
      <c r="X151" s="23"/>
      <c r="Y151" s="98"/>
    </row>
    <row r="152" spans="1:26" x14ac:dyDescent="0.5">
      <c r="A152" s="23"/>
      <c r="B152" s="23" t="s">
        <v>528</v>
      </c>
      <c r="C152" s="23">
        <v>7251</v>
      </c>
      <c r="D152" s="23">
        <v>12</v>
      </c>
      <c r="E152" s="23">
        <v>265</v>
      </c>
      <c r="F152" s="23" t="s">
        <v>928</v>
      </c>
      <c r="G152" s="23">
        <v>0</v>
      </c>
      <c r="H152" s="23">
        <v>0</v>
      </c>
      <c r="I152" s="23">
        <v>64</v>
      </c>
      <c r="J152" s="23">
        <v>64</v>
      </c>
      <c r="K152" s="23"/>
      <c r="L152" s="23"/>
      <c r="M152" s="23"/>
      <c r="N152" s="23"/>
      <c r="O152" s="23"/>
      <c r="P152" s="26"/>
      <c r="Q152" s="23"/>
      <c r="R152" s="23"/>
      <c r="S152" s="23"/>
      <c r="T152" s="23"/>
      <c r="U152" s="23"/>
      <c r="V152" s="23"/>
      <c r="W152" s="23"/>
      <c r="X152" s="23"/>
      <c r="Y152" s="98"/>
    </row>
    <row r="153" spans="1:26" x14ac:dyDescent="0.5">
      <c r="A153" s="23">
        <v>73</v>
      </c>
      <c r="B153" s="23" t="s">
        <v>528</v>
      </c>
      <c r="C153" s="23">
        <v>27506</v>
      </c>
      <c r="D153" s="23">
        <v>51</v>
      </c>
      <c r="E153" s="23">
        <v>962</v>
      </c>
      <c r="F153" s="23" t="s">
        <v>928</v>
      </c>
      <c r="G153" s="23">
        <v>13</v>
      </c>
      <c r="H153" s="23">
        <v>2</v>
      </c>
      <c r="I153" s="23">
        <v>80</v>
      </c>
      <c r="J153" s="23">
        <v>5480</v>
      </c>
      <c r="K153" s="23"/>
      <c r="L153" s="23"/>
      <c r="M153" s="23"/>
      <c r="N153" s="23"/>
      <c r="O153" s="23">
        <v>73</v>
      </c>
      <c r="P153" s="26" t="s">
        <v>1034</v>
      </c>
      <c r="Q153" s="23" t="s">
        <v>44</v>
      </c>
      <c r="R153" s="23" t="s">
        <v>45</v>
      </c>
      <c r="S153" s="23"/>
      <c r="T153" s="23"/>
      <c r="U153" s="23"/>
      <c r="V153" s="23"/>
      <c r="W153" s="23"/>
      <c r="X153" s="23"/>
      <c r="Y153" s="98" t="s">
        <v>1035</v>
      </c>
    </row>
    <row r="154" spans="1:26" x14ac:dyDescent="0.5">
      <c r="A154" s="23">
        <v>74</v>
      </c>
      <c r="B154" s="23" t="s">
        <v>528</v>
      </c>
      <c r="C154" s="23">
        <v>27234</v>
      </c>
      <c r="D154" s="23">
        <v>34</v>
      </c>
      <c r="E154" s="23">
        <v>918</v>
      </c>
      <c r="F154" s="23" t="s">
        <v>928</v>
      </c>
      <c r="G154" s="23">
        <v>52</v>
      </c>
      <c r="H154" s="23">
        <v>0</v>
      </c>
      <c r="I154" s="23">
        <v>61</v>
      </c>
      <c r="J154" s="23">
        <v>20861</v>
      </c>
      <c r="K154" s="23"/>
      <c r="L154" s="23"/>
      <c r="M154" s="23"/>
      <c r="N154" s="23"/>
      <c r="O154" s="23">
        <v>74</v>
      </c>
      <c r="P154" s="26" t="s">
        <v>1036</v>
      </c>
      <c r="Q154" s="23" t="s">
        <v>44</v>
      </c>
      <c r="R154" s="23" t="s">
        <v>45</v>
      </c>
      <c r="S154" s="23"/>
      <c r="T154" s="23"/>
      <c r="U154" s="23"/>
      <c r="V154" s="23"/>
      <c r="W154" s="23"/>
      <c r="X154" s="23"/>
      <c r="Y154" s="98" t="s">
        <v>1037</v>
      </c>
    </row>
    <row r="155" spans="1:26" x14ac:dyDescent="0.5">
      <c r="A155" s="23">
        <v>75</v>
      </c>
      <c r="B155" s="86" t="s">
        <v>528</v>
      </c>
      <c r="C155" s="86">
        <v>32402</v>
      </c>
      <c r="D155" s="86">
        <v>79</v>
      </c>
      <c r="E155" s="86">
        <v>1181</v>
      </c>
      <c r="F155" s="86" t="s">
        <v>928</v>
      </c>
      <c r="G155" s="86">
        <v>12</v>
      </c>
      <c r="H155" s="86">
        <v>1</v>
      </c>
      <c r="I155" s="86">
        <v>42</v>
      </c>
      <c r="J155" s="86">
        <v>4942</v>
      </c>
      <c r="K155" s="100"/>
      <c r="L155" s="100"/>
      <c r="M155" s="100"/>
      <c r="N155" s="100"/>
      <c r="O155" s="86">
        <v>75</v>
      </c>
      <c r="P155" s="89" t="s">
        <v>1038</v>
      </c>
      <c r="Q155" s="86" t="s">
        <v>44</v>
      </c>
      <c r="R155" s="86" t="s">
        <v>45</v>
      </c>
      <c r="S155" s="86"/>
      <c r="T155" s="86"/>
      <c r="U155" s="86"/>
      <c r="V155" s="86"/>
      <c r="W155" s="86"/>
      <c r="X155" s="86"/>
      <c r="Y155" s="104" t="s">
        <v>1191</v>
      </c>
      <c r="Z155" s="9" t="s">
        <v>1192</v>
      </c>
    </row>
    <row r="156" spans="1:26" x14ac:dyDescent="0.5">
      <c r="A156" s="23"/>
      <c r="B156" s="86" t="s">
        <v>528</v>
      </c>
      <c r="C156" s="86">
        <v>42739</v>
      </c>
      <c r="D156" s="86">
        <v>412</v>
      </c>
      <c r="E156" s="86">
        <v>3890</v>
      </c>
      <c r="F156" s="86" t="s">
        <v>928</v>
      </c>
      <c r="G156" s="86">
        <v>6</v>
      </c>
      <c r="H156" s="86">
        <v>1</v>
      </c>
      <c r="I156" s="86">
        <v>9</v>
      </c>
      <c r="J156" s="86">
        <v>2509</v>
      </c>
      <c r="K156" s="100"/>
      <c r="L156" s="100"/>
      <c r="M156" s="100"/>
      <c r="N156" s="100"/>
      <c r="O156" s="86"/>
      <c r="P156" s="89"/>
      <c r="Q156" s="86"/>
      <c r="R156" s="86"/>
      <c r="S156" s="86"/>
      <c r="T156" s="86"/>
      <c r="U156" s="86"/>
      <c r="V156" s="86"/>
      <c r="W156" s="86"/>
      <c r="X156" s="86"/>
      <c r="Y156" s="104"/>
    </row>
    <row r="157" spans="1:26" x14ac:dyDescent="0.5">
      <c r="A157" s="23"/>
      <c r="B157" s="86" t="s">
        <v>528</v>
      </c>
      <c r="C157" s="86">
        <v>42735</v>
      </c>
      <c r="D157" s="86">
        <v>408</v>
      </c>
      <c r="E157" s="86">
        <v>3886</v>
      </c>
      <c r="F157" s="86" t="s">
        <v>928</v>
      </c>
      <c r="G157" s="86">
        <v>1</v>
      </c>
      <c r="H157" s="86">
        <v>1</v>
      </c>
      <c r="I157" s="86">
        <v>97</v>
      </c>
      <c r="J157" s="86">
        <v>597</v>
      </c>
      <c r="K157" s="100"/>
      <c r="L157" s="100"/>
      <c r="M157" s="100"/>
      <c r="N157" s="100"/>
      <c r="O157" s="86"/>
      <c r="P157" s="89"/>
      <c r="Q157" s="86"/>
      <c r="R157" s="86"/>
      <c r="S157" s="86"/>
      <c r="T157" s="86"/>
      <c r="U157" s="86"/>
      <c r="V157" s="86"/>
      <c r="W157" s="86"/>
      <c r="X157" s="86"/>
      <c r="Y157" s="104"/>
    </row>
    <row r="158" spans="1:26" x14ac:dyDescent="0.5">
      <c r="A158" s="23"/>
      <c r="B158" s="86" t="s">
        <v>528</v>
      </c>
      <c r="C158" s="86">
        <v>27388</v>
      </c>
      <c r="D158" s="86">
        <v>175</v>
      </c>
      <c r="E158" s="86"/>
      <c r="F158" s="86" t="s">
        <v>928</v>
      </c>
      <c r="G158" s="86">
        <v>0</v>
      </c>
      <c r="H158" s="86">
        <v>0</v>
      </c>
      <c r="I158" s="86">
        <v>86</v>
      </c>
      <c r="J158" s="86">
        <v>86</v>
      </c>
      <c r="K158" s="100"/>
      <c r="L158" s="100"/>
      <c r="M158" s="100"/>
      <c r="N158" s="100"/>
      <c r="O158" s="86"/>
      <c r="P158" s="89"/>
      <c r="Q158" s="86"/>
      <c r="R158" s="86"/>
      <c r="S158" s="86"/>
      <c r="T158" s="86"/>
      <c r="U158" s="86"/>
      <c r="V158" s="86"/>
      <c r="W158" s="86"/>
      <c r="X158" s="86"/>
      <c r="Y158" s="104"/>
    </row>
    <row r="159" spans="1:26" x14ac:dyDescent="0.5">
      <c r="A159" s="23"/>
      <c r="B159" s="86" t="s">
        <v>528</v>
      </c>
      <c r="C159" s="86">
        <v>39331</v>
      </c>
      <c r="D159" s="86">
        <v>101</v>
      </c>
      <c r="E159" s="86">
        <v>3090</v>
      </c>
      <c r="F159" s="86" t="s">
        <v>928</v>
      </c>
      <c r="G159" s="86">
        <v>3</v>
      </c>
      <c r="H159" s="86">
        <v>1</v>
      </c>
      <c r="I159" s="86">
        <v>31</v>
      </c>
      <c r="J159" s="86">
        <v>1331</v>
      </c>
      <c r="K159" s="100"/>
      <c r="L159" s="100"/>
      <c r="M159" s="100"/>
      <c r="N159" s="100"/>
      <c r="O159" s="86"/>
      <c r="P159" s="89"/>
      <c r="Q159" s="86"/>
      <c r="R159" s="86"/>
      <c r="S159" s="86"/>
      <c r="T159" s="86"/>
      <c r="U159" s="86"/>
      <c r="V159" s="86"/>
      <c r="W159" s="86"/>
      <c r="X159" s="86"/>
      <c r="Y159" s="104"/>
    </row>
    <row r="160" spans="1:26" x14ac:dyDescent="0.5">
      <c r="A160" s="23"/>
      <c r="B160" s="86" t="s">
        <v>528</v>
      </c>
      <c r="C160" s="86">
        <v>43657</v>
      </c>
      <c r="D160" s="86">
        <v>423</v>
      </c>
      <c r="E160" s="86">
        <v>4141</v>
      </c>
      <c r="F160" s="86" t="s">
        <v>928</v>
      </c>
      <c r="G160" s="86">
        <v>3</v>
      </c>
      <c r="H160" s="86">
        <v>2</v>
      </c>
      <c r="I160" s="86">
        <v>81</v>
      </c>
      <c r="J160" s="86">
        <v>1481</v>
      </c>
      <c r="K160" s="100"/>
      <c r="L160" s="100"/>
      <c r="M160" s="100"/>
      <c r="N160" s="100"/>
      <c r="O160" s="86"/>
      <c r="P160" s="89"/>
      <c r="Q160" s="86"/>
      <c r="R160" s="86"/>
      <c r="S160" s="86"/>
      <c r="T160" s="86"/>
      <c r="U160" s="86"/>
      <c r="V160" s="86"/>
      <c r="W160" s="86"/>
      <c r="X160" s="86"/>
      <c r="Y160" s="104"/>
    </row>
    <row r="161" spans="1:26" x14ac:dyDescent="0.5">
      <c r="A161" s="23">
        <v>76</v>
      </c>
      <c r="B161" s="86" t="s">
        <v>997</v>
      </c>
      <c r="C161" s="86"/>
      <c r="D161" s="86">
        <v>1</v>
      </c>
      <c r="E161" s="86"/>
      <c r="F161" s="86" t="s">
        <v>928</v>
      </c>
      <c r="G161" s="86">
        <v>5</v>
      </c>
      <c r="H161" s="86">
        <v>0</v>
      </c>
      <c r="I161" s="86">
        <v>80</v>
      </c>
      <c r="J161" s="86">
        <v>2080</v>
      </c>
      <c r="K161" s="100"/>
      <c r="L161" s="100"/>
      <c r="M161" s="100"/>
      <c r="N161" s="100"/>
      <c r="O161" s="86">
        <v>76</v>
      </c>
      <c r="P161" s="89" t="s">
        <v>1038</v>
      </c>
      <c r="Q161" s="86" t="s">
        <v>44</v>
      </c>
      <c r="R161" s="86" t="s">
        <v>45</v>
      </c>
      <c r="S161" s="86"/>
      <c r="T161" s="86"/>
      <c r="U161" s="86"/>
      <c r="V161" s="86"/>
      <c r="W161" s="86"/>
      <c r="X161" s="86"/>
      <c r="Y161" s="104" t="s">
        <v>1193</v>
      </c>
      <c r="Z161" s="9" t="s">
        <v>1192</v>
      </c>
    </row>
    <row r="162" spans="1:26" x14ac:dyDescent="0.5">
      <c r="A162" s="23"/>
      <c r="B162" s="86" t="s">
        <v>1039</v>
      </c>
      <c r="C162" s="86"/>
      <c r="D162" s="86">
        <v>257</v>
      </c>
      <c r="E162" s="86"/>
      <c r="F162" s="86" t="s">
        <v>928</v>
      </c>
      <c r="G162" s="86">
        <v>11</v>
      </c>
      <c r="H162" s="86">
        <v>0</v>
      </c>
      <c r="I162" s="86">
        <v>15</v>
      </c>
      <c r="J162" s="86">
        <v>4415</v>
      </c>
      <c r="K162" s="100"/>
      <c r="L162" s="100"/>
      <c r="M162" s="100"/>
      <c r="N162" s="100"/>
      <c r="O162" s="86"/>
      <c r="P162" s="89"/>
      <c r="Q162" s="86"/>
      <c r="R162" s="86"/>
      <c r="S162" s="86"/>
      <c r="T162" s="86"/>
      <c r="U162" s="86"/>
      <c r="V162" s="86"/>
      <c r="W162" s="86"/>
      <c r="X162" s="86"/>
      <c r="Y162" s="104"/>
    </row>
    <row r="163" spans="1:26" x14ac:dyDescent="0.5">
      <c r="A163" s="23">
        <v>77</v>
      </c>
      <c r="B163" s="23" t="s">
        <v>528</v>
      </c>
      <c r="C163" s="23">
        <v>7420</v>
      </c>
      <c r="D163" s="23">
        <v>10</v>
      </c>
      <c r="E163" s="23">
        <v>173</v>
      </c>
      <c r="F163" s="23" t="s">
        <v>928</v>
      </c>
      <c r="G163" s="23">
        <v>0</v>
      </c>
      <c r="H163" s="23">
        <v>0</v>
      </c>
      <c r="I163" s="23">
        <v>49</v>
      </c>
      <c r="J163" s="23">
        <v>49</v>
      </c>
      <c r="K163" s="24"/>
      <c r="L163" s="24"/>
      <c r="M163" s="24"/>
      <c r="N163" s="24"/>
      <c r="O163" s="23">
        <v>77</v>
      </c>
      <c r="P163" s="26" t="s">
        <v>91</v>
      </c>
      <c r="Q163" s="23" t="s">
        <v>44</v>
      </c>
      <c r="R163" s="23" t="s">
        <v>45</v>
      </c>
      <c r="S163" s="23"/>
      <c r="T163" s="23"/>
      <c r="U163" s="23"/>
      <c r="V163" s="23"/>
      <c r="W163" s="23"/>
      <c r="X163" s="23"/>
      <c r="Y163" s="98" t="s">
        <v>1040</v>
      </c>
    </row>
    <row r="164" spans="1:26" x14ac:dyDescent="0.5">
      <c r="A164" s="23"/>
      <c r="B164" s="23" t="s">
        <v>528</v>
      </c>
      <c r="C164" s="23">
        <v>39948</v>
      </c>
      <c r="D164" s="23">
        <v>329</v>
      </c>
      <c r="E164" s="23">
        <v>3469</v>
      </c>
      <c r="F164" s="23" t="s">
        <v>928</v>
      </c>
      <c r="G164" s="23">
        <v>7</v>
      </c>
      <c r="H164" s="23">
        <v>0</v>
      </c>
      <c r="I164" s="23">
        <v>30</v>
      </c>
      <c r="J164" s="23">
        <v>2830</v>
      </c>
      <c r="K164" s="24"/>
      <c r="L164" s="24"/>
      <c r="M164" s="24"/>
      <c r="N164" s="24"/>
      <c r="O164" s="23"/>
      <c r="P164" s="26"/>
      <c r="Q164" s="23"/>
      <c r="R164" s="23"/>
      <c r="S164" s="23"/>
      <c r="T164" s="23"/>
      <c r="U164" s="23"/>
      <c r="V164" s="23"/>
      <c r="W164" s="23"/>
      <c r="X164" s="23"/>
      <c r="Y164" s="98"/>
    </row>
    <row r="165" spans="1:26" x14ac:dyDescent="0.5">
      <c r="A165" s="23"/>
      <c r="B165" s="23" t="s">
        <v>997</v>
      </c>
      <c r="C165" s="23"/>
      <c r="D165" s="23">
        <v>120</v>
      </c>
      <c r="E165" s="23"/>
      <c r="F165" s="23" t="s">
        <v>928</v>
      </c>
      <c r="G165" s="23">
        <v>6</v>
      </c>
      <c r="H165" s="23">
        <v>2</v>
      </c>
      <c r="I165" s="23">
        <v>28</v>
      </c>
      <c r="J165" s="23">
        <v>2628</v>
      </c>
      <c r="K165" s="24"/>
      <c r="L165" s="24"/>
      <c r="M165" s="24"/>
      <c r="N165" s="24"/>
      <c r="O165" s="23"/>
      <c r="P165" s="26"/>
      <c r="Q165" s="23"/>
      <c r="R165" s="23"/>
      <c r="S165" s="23"/>
      <c r="T165" s="23"/>
      <c r="U165" s="23"/>
      <c r="V165" s="23"/>
      <c r="W165" s="23"/>
      <c r="X165" s="23"/>
      <c r="Y165" s="98"/>
    </row>
    <row r="166" spans="1:26" x14ac:dyDescent="0.5">
      <c r="A166" s="23">
        <v>78</v>
      </c>
      <c r="B166" s="23" t="s">
        <v>528</v>
      </c>
      <c r="C166" s="23">
        <v>39924</v>
      </c>
      <c r="D166" s="23">
        <v>387</v>
      </c>
      <c r="E166" s="23">
        <v>3440</v>
      </c>
      <c r="F166" s="23" t="s">
        <v>928</v>
      </c>
      <c r="G166" s="23">
        <v>14</v>
      </c>
      <c r="H166" s="23">
        <v>2</v>
      </c>
      <c r="I166" s="23">
        <v>14</v>
      </c>
      <c r="J166" s="23">
        <v>5814</v>
      </c>
      <c r="K166" s="24"/>
      <c r="L166" s="24"/>
      <c r="M166" s="24"/>
      <c r="N166" s="24"/>
      <c r="O166" s="23">
        <v>78</v>
      </c>
      <c r="P166" s="26" t="s">
        <v>1041</v>
      </c>
      <c r="Q166" s="23" t="s">
        <v>44</v>
      </c>
      <c r="R166" s="23" t="s">
        <v>45</v>
      </c>
      <c r="S166" s="23"/>
      <c r="T166" s="23"/>
      <c r="U166" s="23"/>
      <c r="V166" s="23"/>
      <c r="W166" s="23"/>
      <c r="X166" s="23"/>
      <c r="Y166" s="98" t="s">
        <v>1042</v>
      </c>
    </row>
    <row r="167" spans="1:26" x14ac:dyDescent="0.5">
      <c r="A167" s="23">
        <v>79</v>
      </c>
      <c r="B167" s="23" t="s">
        <v>528</v>
      </c>
      <c r="C167" s="23">
        <v>35252</v>
      </c>
      <c r="D167" s="23">
        <v>238</v>
      </c>
      <c r="E167" s="23">
        <v>2409</v>
      </c>
      <c r="F167" s="23" t="s">
        <v>928</v>
      </c>
      <c r="G167" s="23">
        <v>9</v>
      </c>
      <c r="H167" s="23">
        <v>0</v>
      </c>
      <c r="I167" s="23">
        <v>34</v>
      </c>
      <c r="J167" s="23">
        <v>3634</v>
      </c>
      <c r="K167" s="24"/>
      <c r="L167" s="24"/>
      <c r="M167" s="24"/>
      <c r="N167" s="24"/>
      <c r="O167" s="23">
        <v>79</v>
      </c>
      <c r="P167" s="26" t="s">
        <v>1041</v>
      </c>
      <c r="Q167" s="23" t="s">
        <v>44</v>
      </c>
      <c r="R167" s="23" t="s">
        <v>45</v>
      </c>
      <c r="S167" s="23"/>
      <c r="T167" s="23"/>
      <c r="U167" s="23"/>
      <c r="V167" s="23"/>
      <c r="W167" s="23"/>
      <c r="X167" s="23"/>
      <c r="Y167" s="98" t="s">
        <v>1043</v>
      </c>
    </row>
    <row r="168" spans="1:26" x14ac:dyDescent="0.5">
      <c r="A168" s="23">
        <v>80</v>
      </c>
      <c r="B168" s="23" t="s">
        <v>528</v>
      </c>
      <c r="C168" s="23">
        <v>7437</v>
      </c>
      <c r="D168" s="23">
        <v>97</v>
      </c>
      <c r="E168" s="23">
        <v>190</v>
      </c>
      <c r="F168" s="23" t="s">
        <v>928</v>
      </c>
      <c r="G168" s="23">
        <v>0</v>
      </c>
      <c r="H168" s="23">
        <v>0</v>
      </c>
      <c r="I168" s="23">
        <v>53</v>
      </c>
      <c r="J168" s="23"/>
      <c r="K168" s="24"/>
      <c r="L168" s="24"/>
      <c r="M168" s="24"/>
      <c r="N168" s="24"/>
      <c r="O168" s="23">
        <v>80</v>
      </c>
      <c r="P168" s="26" t="s">
        <v>169</v>
      </c>
      <c r="Q168" s="23" t="s">
        <v>44</v>
      </c>
      <c r="R168" s="23" t="s">
        <v>46</v>
      </c>
      <c r="S168" s="23"/>
      <c r="T168" s="23"/>
      <c r="U168" s="23"/>
      <c r="V168" s="23"/>
      <c r="W168" s="23"/>
      <c r="X168" s="23"/>
      <c r="Y168" s="98" t="s">
        <v>1044</v>
      </c>
    </row>
    <row r="169" spans="1:26" x14ac:dyDescent="0.5">
      <c r="A169" s="23"/>
      <c r="B169" s="23" t="s">
        <v>528</v>
      </c>
      <c r="C169" s="23">
        <v>27379</v>
      </c>
      <c r="D169" s="23">
        <v>45</v>
      </c>
      <c r="E169" s="23">
        <v>977</v>
      </c>
      <c r="F169" s="23" t="s">
        <v>928</v>
      </c>
      <c r="G169" s="23">
        <v>6</v>
      </c>
      <c r="H169" s="23">
        <v>1</v>
      </c>
      <c r="I169" s="23">
        <v>84</v>
      </c>
      <c r="J169" s="23"/>
      <c r="K169" s="24"/>
      <c r="L169" s="24"/>
      <c r="M169" s="24"/>
      <c r="N169" s="24"/>
      <c r="O169" s="23"/>
      <c r="P169" s="26"/>
      <c r="Q169" s="23"/>
      <c r="R169" s="23"/>
      <c r="S169" s="23"/>
      <c r="T169" s="23"/>
      <c r="U169" s="23"/>
      <c r="V169" s="23"/>
      <c r="W169" s="23"/>
      <c r="X169" s="23"/>
      <c r="Y169" s="98"/>
    </row>
    <row r="170" spans="1:26" x14ac:dyDescent="0.5">
      <c r="A170" s="23">
        <v>81</v>
      </c>
      <c r="B170" s="23" t="s">
        <v>528</v>
      </c>
      <c r="C170" s="23">
        <v>31809</v>
      </c>
      <c r="D170" s="23">
        <v>335</v>
      </c>
      <c r="E170" s="23">
        <v>2698</v>
      </c>
      <c r="F170" s="23" t="s">
        <v>928</v>
      </c>
      <c r="G170" s="23">
        <v>6</v>
      </c>
      <c r="H170" s="23">
        <v>1</v>
      </c>
      <c r="I170" s="23">
        <v>70</v>
      </c>
      <c r="J170" s="23">
        <v>2570</v>
      </c>
      <c r="K170" s="24"/>
      <c r="L170" s="24"/>
      <c r="M170" s="24"/>
      <c r="N170" s="24"/>
      <c r="O170" s="23">
        <v>81</v>
      </c>
      <c r="P170" s="26" t="s">
        <v>192</v>
      </c>
      <c r="Q170" s="23" t="s">
        <v>44</v>
      </c>
      <c r="R170" s="23" t="s">
        <v>45</v>
      </c>
      <c r="S170" s="23"/>
      <c r="T170" s="23"/>
      <c r="U170" s="23"/>
      <c r="V170" s="23"/>
      <c r="W170" s="23"/>
      <c r="X170" s="23"/>
      <c r="Y170" s="98" t="s">
        <v>1045</v>
      </c>
    </row>
    <row r="171" spans="1:26" x14ac:dyDescent="0.5">
      <c r="A171" s="23">
        <v>82</v>
      </c>
      <c r="B171" s="23" t="s">
        <v>528</v>
      </c>
      <c r="C171" s="23">
        <v>39717</v>
      </c>
      <c r="D171" s="23">
        <v>117</v>
      </c>
      <c r="E171" s="23">
        <v>3321</v>
      </c>
      <c r="F171" s="23" t="s">
        <v>928</v>
      </c>
      <c r="G171" s="23">
        <v>10</v>
      </c>
      <c r="H171" s="23">
        <v>3</v>
      </c>
      <c r="I171" s="23">
        <v>55</v>
      </c>
      <c r="J171" s="23">
        <v>4355</v>
      </c>
      <c r="K171" s="24"/>
      <c r="L171" s="24"/>
      <c r="M171" s="24"/>
      <c r="N171" s="24"/>
      <c r="O171" s="23">
        <v>82</v>
      </c>
      <c r="P171" s="26" t="s">
        <v>155</v>
      </c>
      <c r="Q171" s="23" t="s">
        <v>44</v>
      </c>
      <c r="R171" s="23" t="s">
        <v>45</v>
      </c>
      <c r="S171" s="23"/>
      <c r="T171" s="23"/>
      <c r="U171" s="23"/>
      <c r="V171" s="23"/>
      <c r="W171" s="23"/>
      <c r="X171" s="23"/>
      <c r="Y171" s="98" t="s">
        <v>1046</v>
      </c>
    </row>
    <row r="172" spans="1:26" x14ac:dyDescent="0.5">
      <c r="A172" s="23"/>
      <c r="B172" s="23" t="s">
        <v>528</v>
      </c>
      <c r="C172" s="23">
        <v>39728</v>
      </c>
      <c r="D172" s="23">
        <v>128</v>
      </c>
      <c r="E172" s="23">
        <v>3332</v>
      </c>
      <c r="F172" s="23" t="s">
        <v>928</v>
      </c>
      <c r="G172" s="23">
        <v>0</v>
      </c>
      <c r="H172" s="23">
        <v>2</v>
      </c>
      <c r="I172" s="23">
        <v>90</v>
      </c>
      <c r="J172" s="23">
        <v>290</v>
      </c>
      <c r="K172" s="24"/>
      <c r="L172" s="24"/>
      <c r="M172" s="24"/>
      <c r="N172" s="24"/>
      <c r="O172" s="23"/>
      <c r="P172" s="26"/>
      <c r="Q172" s="23"/>
      <c r="R172" s="23"/>
      <c r="S172" s="23"/>
      <c r="T172" s="23"/>
      <c r="U172" s="23"/>
      <c r="V172" s="23"/>
      <c r="W172" s="23"/>
      <c r="X172" s="23"/>
      <c r="Y172" s="98"/>
    </row>
    <row r="173" spans="1:26" x14ac:dyDescent="0.5">
      <c r="A173" s="23"/>
      <c r="B173" s="23" t="s">
        <v>528</v>
      </c>
      <c r="C173" s="23">
        <v>39727</v>
      </c>
      <c r="D173" s="23">
        <v>127</v>
      </c>
      <c r="E173" s="23">
        <v>3331</v>
      </c>
      <c r="F173" s="23" t="s">
        <v>928</v>
      </c>
      <c r="G173" s="23">
        <v>14</v>
      </c>
      <c r="H173" s="23">
        <v>1</v>
      </c>
      <c r="I173" s="23">
        <v>80</v>
      </c>
      <c r="J173" s="23">
        <v>5780</v>
      </c>
      <c r="K173" s="24"/>
      <c r="L173" s="24"/>
      <c r="M173" s="24"/>
      <c r="N173" s="24"/>
      <c r="O173" s="23"/>
      <c r="P173" s="26"/>
      <c r="Q173" s="23"/>
      <c r="R173" s="23"/>
      <c r="S173" s="23"/>
      <c r="T173" s="23"/>
      <c r="U173" s="23"/>
      <c r="V173" s="23"/>
      <c r="W173" s="23"/>
      <c r="X173" s="23"/>
      <c r="Y173" s="98"/>
    </row>
    <row r="174" spans="1:26" x14ac:dyDescent="0.5">
      <c r="A174" s="23"/>
      <c r="B174" s="23" t="s">
        <v>528</v>
      </c>
      <c r="C174" s="23">
        <v>39329</v>
      </c>
      <c r="D174" s="23">
        <v>104</v>
      </c>
      <c r="E174" s="23">
        <v>3088</v>
      </c>
      <c r="F174" s="23" t="s">
        <v>928</v>
      </c>
      <c r="G174" s="23">
        <v>10</v>
      </c>
      <c r="H174" s="23">
        <v>0</v>
      </c>
      <c r="I174" s="23">
        <v>87</v>
      </c>
      <c r="J174" s="23">
        <v>4087</v>
      </c>
      <c r="K174" s="24"/>
      <c r="L174" s="24"/>
      <c r="M174" s="24"/>
      <c r="N174" s="24"/>
      <c r="O174" s="23"/>
      <c r="P174" s="26"/>
      <c r="Q174" s="23"/>
      <c r="R174" s="23"/>
      <c r="S174" s="23"/>
      <c r="T174" s="23"/>
      <c r="U174" s="23"/>
      <c r="V174" s="23"/>
      <c r="W174" s="23"/>
      <c r="X174" s="23"/>
      <c r="Y174" s="98"/>
    </row>
    <row r="175" spans="1:26" x14ac:dyDescent="0.5">
      <c r="A175" s="23"/>
      <c r="B175" s="23" t="s">
        <v>528</v>
      </c>
      <c r="C175" s="23">
        <v>24538</v>
      </c>
      <c r="D175" s="23">
        <v>24</v>
      </c>
      <c r="E175" s="23">
        <v>2073</v>
      </c>
      <c r="F175" s="23" t="s">
        <v>928</v>
      </c>
      <c r="G175" s="23">
        <v>48</v>
      </c>
      <c r="H175" s="23">
        <v>2</v>
      </c>
      <c r="I175" s="23">
        <v>0</v>
      </c>
      <c r="J175" s="23">
        <v>19400</v>
      </c>
      <c r="K175" s="24"/>
      <c r="L175" s="24"/>
      <c r="M175" s="24"/>
      <c r="N175" s="24"/>
      <c r="O175" s="23"/>
      <c r="P175" s="26"/>
      <c r="Q175" s="23"/>
      <c r="R175" s="23"/>
      <c r="S175" s="23"/>
      <c r="T175" s="23"/>
      <c r="U175" s="23"/>
      <c r="V175" s="23"/>
      <c r="W175" s="23"/>
      <c r="X175" s="23"/>
      <c r="Y175" s="98"/>
    </row>
    <row r="176" spans="1:26" x14ac:dyDescent="0.5">
      <c r="A176" s="23"/>
      <c r="B176" s="23" t="s">
        <v>528</v>
      </c>
      <c r="C176" s="23">
        <v>39701</v>
      </c>
      <c r="D176" s="23">
        <v>112</v>
      </c>
      <c r="E176" s="23">
        <v>3305</v>
      </c>
      <c r="F176" s="23" t="s">
        <v>928</v>
      </c>
      <c r="G176" s="23">
        <v>24</v>
      </c>
      <c r="H176" s="23">
        <v>1</v>
      </c>
      <c r="I176" s="23">
        <v>37</v>
      </c>
      <c r="J176" s="23">
        <v>9737</v>
      </c>
      <c r="K176" s="24"/>
      <c r="L176" s="24"/>
      <c r="M176" s="24"/>
      <c r="N176" s="24"/>
      <c r="O176" s="23"/>
      <c r="P176" s="26"/>
      <c r="Q176" s="23"/>
      <c r="R176" s="23"/>
      <c r="S176" s="23"/>
      <c r="T176" s="23"/>
      <c r="U176" s="23"/>
      <c r="V176" s="23"/>
      <c r="W176" s="23"/>
      <c r="X176" s="23"/>
      <c r="Y176" s="98"/>
    </row>
    <row r="177" spans="1:25" x14ac:dyDescent="0.5">
      <c r="A177" s="23">
        <v>83</v>
      </c>
      <c r="B177" s="23" t="s">
        <v>528</v>
      </c>
      <c r="C177" s="23">
        <v>25965</v>
      </c>
      <c r="D177" s="23">
        <v>94</v>
      </c>
      <c r="E177" s="23">
        <v>777</v>
      </c>
      <c r="F177" s="23" t="s">
        <v>928</v>
      </c>
      <c r="G177" s="23">
        <v>5</v>
      </c>
      <c r="H177" s="23">
        <v>2</v>
      </c>
      <c r="I177" s="23">
        <v>58</v>
      </c>
      <c r="J177" s="23">
        <v>2258</v>
      </c>
      <c r="K177" s="24"/>
      <c r="L177" s="24"/>
      <c r="M177" s="24"/>
      <c r="N177" s="24"/>
      <c r="O177" s="23">
        <v>83</v>
      </c>
      <c r="P177" s="26" t="s">
        <v>1047</v>
      </c>
      <c r="Q177" s="23" t="s">
        <v>44</v>
      </c>
      <c r="R177" s="23" t="s">
        <v>45</v>
      </c>
      <c r="S177" s="23"/>
      <c r="T177" s="23"/>
      <c r="U177" s="23"/>
      <c r="V177" s="23"/>
      <c r="W177" s="23"/>
      <c r="X177" s="23"/>
      <c r="Y177" s="98" t="s">
        <v>1048</v>
      </c>
    </row>
    <row r="178" spans="1:25" x14ac:dyDescent="0.5">
      <c r="A178" s="23">
        <v>84</v>
      </c>
      <c r="B178" s="23" t="s">
        <v>528</v>
      </c>
      <c r="C178" s="23">
        <v>16307</v>
      </c>
      <c r="D178" s="23">
        <v>43</v>
      </c>
      <c r="E178" s="23">
        <v>1361</v>
      </c>
      <c r="F178" s="23" t="s">
        <v>928</v>
      </c>
      <c r="G178" s="23">
        <v>9</v>
      </c>
      <c r="H178" s="23">
        <v>3</v>
      </c>
      <c r="I178" s="23">
        <v>0</v>
      </c>
      <c r="J178" s="23">
        <v>3900</v>
      </c>
      <c r="K178" s="24"/>
      <c r="L178" s="24"/>
      <c r="M178" s="24"/>
      <c r="N178" s="24"/>
      <c r="O178" s="23">
        <v>84</v>
      </c>
      <c r="P178" s="26" t="s">
        <v>1049</v>
      </c>
      <c r="Q178" s="23" t="s">
        <v>44</v>
      </c>
      <c r="R178" s="23" t="s">
        <v>45</v>
      </c>
      <c r="S178" s="23"/>
      <c r="T178" s="23"/>
      <c r="U178" s="23"/>
      <c r="V178" s="23"/>
      <c r="W178" s="23"/>
      <c r="X178" s="23"/>
      <c r="Y178" s="98" t="s">
        <v>1050</v>
      </c>
    </row>
    <row r="179" spans="1:25" x14ac:dyDescent="0.5">
      <c r="A179" s="23">
        <v>85</v>
      </c>
      <c r="B179" s="23" t="s">
        <v>528</v>
      </c>
      <c r="C179" s="23">
        <v>13648</v>
      </c>
      <c r="D179" s="23">
        <v>126</v>
      </c>
      <c r="E179" s="23">
        <v>614</v>
      </c>
      <c r="F179" s="23" t="s">
        <v>928</v>
      </c>
      <c r="G179" s="23">
        <v>9</v>
      </c>
      <c r="H179" s="23">
        <v>1</v>
      </c>
      <c r="I179" s="23">
        <v>20</v>
      </c>
      <c r="J179" s="23">
        <v>3720</v>
      </c>
      <c r="K179" s="24"/>
      <c r="L179" s="24"/>
      <c r="M179" s="24"/>
      <c r="N179" s="24"/>
      <c r="O179" s="23">
        <v>85</v>
      </c>
      <c r="P179" s="26" t="s">
        <v>1049</v>
      </c>
      <c r="Q179" s="23" t="s">
        <v>44</v>
      </c>
      <c r="R179" s="23" t="s">
        <v>45</v>
      </c>
      <c r="S179" s="23"/>
      <c r="T179" s="23"/>
      <c r="U179" s="23"/>
      <c r="V179" s="23"/>
      <c r="W179" s="23"/>
      <c r="X179" s="23"/>
      <c r="Y179" s="98" t="s">
        <v>1051</v>
      </c>
    </row>
    <row r="180" spans="1:25" x14ac:dyDescent="0.5">
      <c r="A180" s="23"/>
      <c r="B180" s="23" t="s">
        <v>528</v>
      </c>
      <c r="C180" s="23">
        <v>34720</v>
      </c>
      <c r="D180" s="23">
        <v>196</v>
      </c>
      <c r="E180" s="23">
        <v>2321</v>
      </c>
      <c r="F180" s="23" t="s">
        <v>928</v>
      </c>
      <c r="G180" s="23">
        <v>5</v>
      </c>
      <c r="H180" s="23">
        <v>1</v>
      </c>
      <c r="I180" s="23">
        <v>74</v>
      </c>
      <c r="J180" s="23">
        <v>2174</v>
      </c>
      <c r="K180" s="24"/>
      <c r="L180" s="24"/>
      <c r="M180" s="24"/>
      <c r="N180" s="24"/>
      <c r="O180" s="23"/>
      <c r="P180" s="26"/>
      <c r="Q180" s="23"/>
      <c r="R180" s="23"/>
      <c r="S180" s="23"/>
      <c r="T180" s="23"/>
      <c r="U180" s="23"/>
      <c r="V180" s="23"/>
      <c r="W180" s="23"/>
      <c r="X180" s="23"/>
      <c r="Y180" s="98"/>
    </row>
    <row r="181" spans="1:25" x14ac:dyDescent="0.5">
      <c r="A181" s="23"/>
      <c r="B181" s="23" t="s">
        <v>528</v>
      </c>
      <c r="C181" s="23">
        <v>34722</v>
      </c>
      <c r="D181" s="23">
        <v>198</v>
      </c>
      <c r="E181" s="23">
        <v>2323</v>
      </c>
      <c r="F181" s="23" t="s">
        <v>928</v>
      </c>
      <c r="G181" s="23">
        <v>11</v>
      </c>
      <c r="H181" s="23">
        <v>3</v>
      </c>
      <c r="I181" s="23">
        <v>25</v>
      </c>
      <c r="J181" s="23">
        <v>4725</v>
      </c>
      <c r="K181" s="24"/>
      <c r="L181" s="24"/>
      <c r="M181" s="24"/>
      <c r="N181" s="24"/>
      <c r="O181" s="23"/>
      <c r="P181" s="26"/>
      <c r="Q181" s="23"/>
      <c r="R181" s="23"/>
      <c r="S181" s="23"/>
      <c r="T181" s="23"/>
      <c r="U181" s="23"/>
      <c r="V181" s="23"/>
      <c r="W181" s="23"/>
      <c r="X181" s="23"/>
      <c r="Y181" s="98"/>
    </row>
    <row r="182" spans="1:25" x14ac:dyDescent="0.5">
      <c r="A182" s="23">
        <v>86</v>
      </c>
      <c r="B182" s="23" t="s">
        <v>528</v>
      </c>
      <c r="C182" s="23">
        <v>36039</v>
      </c>
      <c r="D182" s="23">
        <v>262</v>
      </c>
      <c r="E182" s="23">
        <v>2562</v>
      </c>
      <c r="F182" s="23" t="s">
        <v>928</v>
      </c>
      <c r="G182" s="23">
        <v>7</v>
      </c>
      <c r="H182" s="23">
        <v>2</v>
      </c>
      <c r="I182" s="23">
        <v>21</v>
      </c>
      <c r="J182" s="23">
        <v>3021</v>
      </c>
      <c r="K182" s="24"/>
      <c r="L182" s="24"/>
      <c r="M182" s="24"/>
      <c r="N182" s="24"/>
      <c r="O182" s="23">
        <v>86</v>
      </c>
      <c r="P182" s="26" t="s">
        <v>132</v>
      </c>
      <c r="Q182" s="23" t="s">
        <v>44</v>
      </c>
      <c r="R182" s="23" t="s">
        <v>45</v>
      </c>
      <c r="S182" s="23"/>
      <c r="T182" s="23"/>
      <c r="U182" s="23"/>
      <c r="V182" s="23"/>
      <c r="W182" s="23"/>
      <c r="X182" s="23"/>
      <c r="Y182" s="98" t="s">
        <v>1052</v>
      </c>
    </row>
    <row r="183" spans="1:25" x14ac:dyDescent="0.5">
      <c r="A183" s="23"/>
      <c r="B183" s="23" t="s">
        <v>528</v>
      </c>
      <c r="C183" s="23">
        <v>39942</v>
      </c>
      <c r="D183" s="23">
        <v>323</v>
      </c>
      <c r="E183" s="23">
        <v>3463</v>
      </c>
      <c r="F183" s="23" t="s">
        <v>928</v>
      </c>
      <c r="G183" s="23">
        <v>4</v>
      </c>
      <c r="H183" s="23">
        <v>0</v>
      </c>
      <c r="I183" s="23">
        <v>11</v>
      </c>
      <c r="J183" s="23">
        <v>1611</v>
      </c>
      <c r="K183" s="24"/>
      <c r="L183" s="24"/>
      <c r="M183" s="24"/>
      <c r="N183" s="24"/>
      <c r="O183" s="23"/>
      <c r="P183" s="26"/>
      <c r="Q183" s="23"/>
      <c r="R183" s="23"/>
      <c r="S183" s="23"/>
      <c r="T183" s="23"/>
      <c r="U183" s="23"/>
      <c r="V183" s="23"/>
      <c r="W183" s="23"/>
      <c r="X183" s="23"/>
      <c r="Y183" s="98"/>
    </row>
    <row r="184" spans="1:25" x14ac:dyDescent="0.5">
      <c r="A184" s="23"/>
      <c r="B184" s="23" t="s">
        <v>528</v>
      </c>
      <c r="C184" s="23">
        <v>36121</v>
      </c>
      <c r="D184" s="23">
        <v>269</v>
      </c>
      <c r="E184" s="23">
        <v>2615</v>
      </c>
      <c r="F184" s="23" t="s">
        <v>928</v>
      </c>
      <c r="G184" s="23">
        <v>8</v>
      </c>
      <c r="H184" s="23">
        <v>1</v>
      </c>
      <c r="I184" s="23">
        <v>14</v>
      </c>
      <c r="J184" s="23">
        <v>3314</v>
      </c>
      <c r="K184" s="24"/>
      <c r="L184" s="24"/>
      <c r="M184" s="24"/>
      <c r="N184" s="24"/>
      <c r="O184" s="23"/>
      <c r="P184" s="26"/>
      <c r="Q184" s="23"/>
      <c r="R184" s="23"/>
      <c r="S184" s="23"/>
      <c r="T184" s="23"/>
      <c r="U184" s="23"/>
      <c r="V184" s="23"/>
      <c r="W184" s="23"/>
      <c r="X184" s="23"/>
      <c r="Y184" s="98"/>
    </row>
    <row r="185" spans="1:25" x14ac:dyDescent="0.5">
      <c r="A185" s="23"/>
      <c r="B185" s="23" t="s">
        <v>528</v>
      </c>
      <c r="C185" s="23">
        <v>40693</v>
      </c>
      <c r="D185" s="23">
        <v>127</v>
      </c>
      <c r="E185" s="23">
        <v>3728</v>
      </c>
      <c r="F185" s="23" t="s">
        <v>928</v>
      </c>
      <c r="G185" s="23">
        <v>0</v>
      </c>
      <c r="H185" s="23">
        <v>0</v>
      </c>
      <c r="I185" s="23">
        <v>51</v>
      </c>
      <c r="J185" s="23">
        <v>51</v>
      </c>
      <c r="K185" s="24"/>
      <c r="L185" s="24"/>
      <c r="M185" s="24"/>
      <c r="N185" s="24"/>
      <c r="O185" s="23"/>
      <c r="P185" s="26"/>
      <c r="Q185" s="23"/>
      <c r="R185" s="23"/>
      <c r="S185" s="23"/>
      <c r="T185" s="23"/>
      <c r="U185" s="23"/>
      <c r="V185" s="23"/>
      <c r="W185" s="23"/>
      <c r="X185" s="23"/>
      <c r="Y185" s="98"/>
    </row>
    <row r="186" spans="1:25" x14ac:dyDescent="0.5">
      <c r="A186" s="23">
        <v>87</v>
      </c>
      <c r="B186" s="23" t="s">
        <v>528</v>
      </c>
      <c r="C186" s="23">
        <v>17211</v>
      </c>
      <c r="D186" s="23">
        <v>98</v>
      </c>
      <c r="E186" s="23">
        <v>522</v>
      </c>
      <c r="F186" s="23" t="s">
        <v>928</v>
      </c>
      <c r="G186" s="23">
        <v>0</v>
      </c>
      <c r="H186" s="23">
        <v>0</v>
      </c>
      <c r="I186" s="23">
        <v>28</v>
      </c>
      <c r="J186" s="23">
        <v>28</v>
      </c>
      <c r="K186" s="24"/>
      <c r="L186" s="24"/>
      <c r="M186" s="24"/>
      <c r="N186" s="24"/>
      <c r="O186" s="23">
        <v>87</v>
      </c>
      <c r="P186" s="26" t="s">
        <v>78</v>
      </c>
      <c r="Q186" s="23" t="s">
        <v>44</v>
      </c>
      <c r="R186" s="23" t="s">
        <v>45</v>
      </c>
      <c r="S186" s="23"/>
      <c r="T186" s="23"/>
      <c r="U186" s="23"/>
      <c r="V186" s="23"/>
      <c r="W186" s="23"/>
      <c r="X186" s="23"/>
      <c r="Y186" s="98" t="s">
        <v>1053</v>
      </c>
    </row>
    <row r="187" spans="1:25" x14ac:dyDescent="0.5">
      <c r="A187" s="23"/>
      <c r="B187" s="23" t="s">
        <v>528</v>
      </c>
      <c r="C187" s="23">
        <v>39945</v>
      </c>
      <c r="D187" s="23">
        <v>326</v>
      </c>
      <c r="E187" s="23">
        <v>3466</v>
      </c>
      <c r="F187" s="23" t="s">
        <v>928</v>
      </c>
      <c r="G187" s="23">
        <v>6</v>
      </c>
      <c r="H187" s="23">
        <v>2</v>
      </c>
      <c r="I187" s="23">
        <v>55</v>
      </c>
      <c r="J187" s="23">
        <v>2655</v>
      </c>
      <c r="K187" s="24"/>
      <c r="L187" s="24"/>
      <c r="M187" s="24"/>
      <c r="N187" s="24"/>
      <c r="O187" s="23"/>
      <c r="P187" s="26"/>
      <c r="Q187" s="23"/>
      <c r="R187" s="23"/>
      <c r="S187" s="23"/>
      <c r="T187" s="23"/>
      <c r="U187" s="23"/>
      <c r="V187" s="23"/>
      <c r="W187" s="23"/>
      <c r="X187" s="23"/>
      <c r="Y187" s="98"/>
    </row>
    <row r="188" spans="1:25" x14ac:dyDescent="0.5">
      <c r="A188" s="23"/>
      <c r="B188" s="23" t="s">
        <v>997</v>
      </c>
      <c r="C188" s="23"/>
      <c r="D188" s="23">
        <v>124</v>
      </c>
      <c r="E188" s="23"/>
      <c r="F188" s="23" t="s">
        <v>928</v>
      </c>
      <c r="G188" s="23">
        <v>6</v>
      </c>
      <c r="H188" s="23">
        <v>0</v>
      </c>
      <c r="I188" s="23">
        <v>63</v>
      </c>
      <c r="J188" s="23">
        <v>2463</v>
      </c>
      <c r="K188" s="24"/>
      <c r="L188" s="24"/>
      <c r="M188" s="24"/>
      <c r="N188" s="24"/>
      <c r="O188" s="23"/>
      <c r="P188" s="26"/>
      <c r="Q188" s="23"/>
      <c r="R188" s="23"/>
      <c r="S188" s="23"/>
      <c r="T188" s="23"/>
      <c r="U188" s="23"/>
      <c r="V188" s="23"/>
      <c r="W188" s="23"/>
      <c r="X188" s="23"/>
      <c r="Y188" s="98"/>
    </row>
    <row r="189" spans="1:25" x14ac:dyDescent="0.5">
      <c r="A189" s="23">
        <v>88</v>
      </c>
      <c r="B189" s="23" t="s">
        <v>528</v>
      </c>
      <c r="C189" s="23">
        <v>39946</v>
      </c>
      <c r="D189" s="23">
        <v>327</v>
      </c>
      <c r="E189" s="23">
        <v>3467</v>
      </c>
      <c r="F189" s="23" t="s">
        <v>928</v>
      </c>
      <c r="G189" s="23">
        <v>11</v>
      </c>
      <c r="H189" s="23">
        <v>1</v>
      </c>
      <c r="I189" s="23">
        <v>0</v>
      </c>
      <c r="J189" s="23">
        <v>4500</v>
      </c>
      <c r="K189" s="24"/>
      <c r="L189" s="24"/>
      <c r="M189" s="24"/>
      <c r="N189" s="24"/>
      <c r="O189" s="23">
        <v>88</v>
      </c>
      <c r="P189" s="26" t="s">
        <v>469</v>
      </c>
      <c r="Q189" s="23" t="s">
        <v>44</v>
      </c>
      <c r="R189" s="23" t="s">
        <v>45</v>
      </c>
      <c r="S189" s="23"/>
      <c r="T189" s="23"/>
      <c r="U189" s="23"/>
      <c r="V189" s="23"/>
      <c r="W189" s="23"/>
      <c r="X189" s="23"/>
      <c r="Y189" s="98" t="s">
        <v>1057</v>
      </c>
    </row>
    <row r="190" spans="1:25" x14ac:dyDescent="0.5">
      <c r="A190" s="23"/>
      <c r="B190" s="23" t="s">
        <v>528</v>
      </c>
      <c r="C190" s="23">
        <v>36037</v>
      </c>
      <c r="D190" s="23">
        <v>260</v>
      </c>
      <c r="E190" s="23">
        <v>2560</v>
      </c>
      <c r="F190" s="23" t="s">
        <v>928</v>
      </c>
      <c r="G190" s="23">
        <v>5</v>
      </c>
      <c r="H190" s="23">
        <v>2</v>
      </c>
      <c r="I190" s="23">
        <v>26</v>
      </c>
      <c r="J190" s="23">
        <v>2226</v>
      </c>
      <c r="K190" s="24"/>
      <c r="L190" s="24"/>
      <c r="M190" s="24"/>
      <c r="N190" s="24"/>
      <c r="O190" s="23"/>
      <c r="P190" s="26"/>
      <c r="Q190" s="23"/>
      <c r="R190" s="23"/>
      <c r="S190" s="23"/>
      <c r="T190" s="23"/>
      <c r="U190" s="23"/>
      <c r="V190" s="23"/>
      <c r="W190" s="23"/>
      <c r="X190" s="23"/>
      <c r="Y190" s="98"/>
    </row>
    <row r="191" spans="1:25" x14ac:dyDescent="0.5">
      <c r="A191" s="23"/>
      <c r="B191" s="23" t="s">
        <v>528</v>
      </c>
      <c r="C191" s="23">
        <v>39943</v>
      </c>
      <c r="D191" s="23">
        <v>324</v>
      </c>
      <c r="E191" s="23">
        <v>3464</v>
      </c>
      <c r="F191" s="23" t="s">
        <v>928</v>
      </c>
      <c r="G191" s="23">
        <v>2</v>
      </c>
      <c r="H191" s="23">
        <v>1</v>
      </c>
      <c r="I191" s="23">
        <v>73</v>
      </c>
      <c r="J191" s="23">
        <v>973</v>
      </c>
      <c r="K191" s="24"/>
      <c r="L191" s="24"/>
      <c r="M191" s="24"/>
      <c r="N191" s="24"/>
      <c r="O191" s="23"/>
      <c r="P191" s="26"/>
      <c r="Q191" s="23"/>
      <c r="R191" s="23"/>
      <c r="S191" s="23"/>
      <c r="T191" s="23"/>
      <c r="U191" s="23"/>
      <c r="V191" s="23"/>
      <c r="W191" s="23"/>
      <c r="X191" s="23"/>
      <c r="Y191" s="98"/>
    </row>
    <row r="192" spans="1:25" x14ac:dyDescent="0.5">
      <c r="A192" s="23">
        <v>89</v>
      </c>
      <c r="B192" s="23" t="s">
        <v>997</v>
      </c>
      <c r="C192" s="23"/>
      <c r="D192" s="23">
        <v>39</v>
      </c>
      <c r="E192" s="23"/>
      <c r="F192" s="23" t="s">
        <v>928</v>
      </c>
      <c r="G192" s="23">
        <v>0</v>
      </c>
      <c r="H192" s="23">
        <v>0</v>
      </c>
      <c r="I192" s="23">
        <v>85</v>
      </c>
      <c r="J192" s="23">
        <v>85</v>
      </c>
      <c r="K192" s="24"/>
      <c r="L192" s="24"/>
      <c r="M192" s="24"/>
      <c r="N192" s="24"/>
      <c r="O192" s="23">
        <v>89</v>
      </c>
      <c r="P192" s="26" t="s">
        <v>1058</v>
      </c>
      <c r="Q192" s="23" t="s">
        <v>44</v>
      </c>
      <c r="R192" s="23" t="s">
        <v>45</v>
      </c>
      <c r="S192" s="23"/>
      <c r="T192" s="23"/>
      <c r="U192" s="23"/>
      <c r="V192" s="23"/>
      <c r="W192" s="23"/>
      <c r="X192" s="23"/>
      <c r="Y192" s="98" t="s">
        <v>1059</v>
      </c>
    </row>
    <row r="193" spans="1:25" x14ac:dyDescent="0.5">
      <c r="A193" s="23">
        <v>90</v>
      </c>
      <c r="B193" s="23" t="s">
        <v>997</v>
      </c>
      <c r="C193" s="23"/>
      <c r="D193" s="23">
        <v>110</v>
      </c>
      <c r="E193" s="23"/>
      <c r="F193" s="23" t="s">
        <v>928</v>
      </c>
      <c r="G193" s="23">
        <v>5</v>
      </c>
      <c r="H193" s="23">
        <v>2</v>
      </c>
      <c r="I193" s="23">
        <v>0</v>
      </c>
      <c r="J193" s="23">
        <v>2200</v>
      </c>
      <c r="K193" s="24"/>
      <c r="L193" s="24"/>
      <c r="M193" s="24"/>
      <c r="N193" s="24"/>
      <c r="O193" s="23">
        <v>90</v>
      </c>
      <c r="P193" s="26" t="s">
        <v>1058</v>
      </c>
      <c r="Q193" s="23" t="s">
        <v>44</v>
      </c>
      <c r="R193" s="23" t="s">
        <v>45</v>
      </c>
      <c r="S193" s="23"/>
      <c r="T193" s="23"/>
      <c r="U193" s="23"/>
      <c r="V193" s="23"/>
      <c r="W193" s="23"/>
      <c r="X193" s="23"/>
      <c r="Y193" s="98" t="s">
        <v>1060</v>
      </c>
    </row>
    <row r="194" spans="1:25" x14ac:dyDescent="0.5">
      <c r="A194" s="23">
        <v>91</v>
      </c>
      <c r="B194" s="23" t="s">
        <v>528</v>
      </c>
      <c r="C194" s="23">
        <v>17898</v>
      </c>
      <c r="D194" s="23">
        <v>16</v>
      </c>
      <c r="E194" s="23">
        <v>1385</v>
      </c>
      <c r="F194" s="23" t="s">
        <v>928</v>
      </c>
      <c r="G194" s="23">
        <v>3</v>
      </c>
      <c r="H194" s="23">
        <v>1</v>
      </c>
      <c r="I194" s="23">
        <v>54</v>
      </c>
      <c r="J194" s="23">
        <v>1354</v>
      </c>
      <c r="K194" s="24"/>
      <c r="L194" s="24"/>
      <c r="M194" s="24"/>
      <c r="N194" s="24"/>
      <c r="O194" s="23">
        <v>91</v>
      </c>
      <c r="P194" s="26" t="s">
        <v>962</v>
      </c>
      <c r="Q194" s="23" t="s">
        <v>44</v>
      </c>
      <c r="R194" s="23" t="s">
        <v>45</v>
      </c>
      <c r="S194" s="23"/>
      <c r="T194" s="23"/>
      <c r="U194" s="23"/>
      <c r="V194" s="23"/>
      <c r="W194" s="23"/>
      <c r="X194" s="23"/>
      <c r="Y194" s="98" t="s">
        <v>1061</v>
      </c>
    </row>
    <row r="195" spans="1:25" x14ac:dyDescent="0.5">
      <c r="A195" s="23">
        <v>92</v>
      </c>
      <c r="B195" s="23" t="s">
        <v>528</v>
      </c>
      <c r="C195" s="23">
        <v>7190</v>
      </c>
      <c r="D195" s="23">
        <v>41</v>
      </c>
      <c r="E195" s="23">
        <v>204</v>
      </c>
      <c r="F195" s="23" t="s">
        <v>928</v>
      </c>
      <c r="G195" s="23">
        <v>0</v>
      </c>
      <c r="H195" s="23">
        <v>0</v>
      </c>
      <c r="I195" s="23">
        <v>79</v>
      </c>
      <c r="J195" s="23">
        <v>79</v>
      </c>
      <c r="K195" s="24"/>
      <c r="L195" s="24"/>
      <c r="M195" s="24"/>
      <c r="N195" s="24"/>
      <c r="O195" s="23">
        <v>92</v>
      </c>
      <c r="P195" s="26" t="s">
        <v>1062</v>
      </c>
      <c r="Q195" s="23" t="s">
        <v>44</v>
      </c>
      <c r="R195" s="23" t="s">
        <v>45</v>
      </c>
      <c r="S195" s="23"/>
      <c r="T195" s="23"/>
      <c r="U195" s="23"/>
      <c r="V195" s="23"/>
      <c r="W195" s="23"/>
      <c r="X195" s="23"/>
      <c r="Y195" s="98" t="s">
        <v>1063</v>
      </c>
    </row>
    <row r="196" spans="1:25" x14ac:dyDescent="0.5">
      <c r="A196" s="23">
        <v>93</v>
      </c>
      <c r="B196" s="23" t="s">
        <v>528</v>
      </c>
      <c r="C196" s="23">
        <v>39666</v>
      </c>
      <c r="D196" s="23">
        <v>73</v>
      </c>
      <c r="E196" s="23">
        <v>3270</v>
      </c>
      <c r="F196" s="23" t="s">
        <v>928</v>
      </c>
      <c r="G196" s="23">
        <v>2</v>
      </c>
      <c r="H196" s="23">
        <v>3</v>
      </c>
      <c r="I196" s="23">
        <v>83</v>
      </c>
      <c r="J196" s="23">
        <v>1183</v>
      </c>
      <c r="K196" s="24"/>
      <c r="L196" s="24"/>
      <c r="M196" s="24"/>
      <c r="N196" s="24"/>
      <c r="O196" s="23">
        <v>93</v>
      </c>
      <c r="P196" s="26" t="s">
        <v>1064</v>
      </c>
      <c r="Q196" s="23" t="s">
        <v>44</v>
      </c>
      <c r="R196" s="23" t="s">
        <v>45</v>
      </c>
      <c r="S196" s="23"/>
      <c r="T196" s="23"/>
      <c r="U196" s="23"/>
      <c r="V196" s="23"/>
      <c r="W196" s="23"/>
      <c r="X196" s="23"/>
      <c r="Y196" s="98" t="s">
        <v>1065</v>
      </c>
    </row>
    <row r="197" spans="1:25" x14ac:dyDescent="0.5">
      <c r="A197" s="23">
        <v>94</v>
      </c>
      <c r="B197" s="23" t="s">
        <v>528</v>
      </c>
      <c r="C197" s="23">
        <v>7426</v>
      </c>
      <c r="D197" s="23">
        <v>5</v>
      </c>
      <c r="E197" s="23">
        <v>179</v>
      </c>
      <c r="F197" s="23" t="s">
        <v>928</v>
      </c>
      <c r="G197" s="23">
        <v>0</v>
      </c>
      <c r="H197" s="23">
        <v>1</v>
      </c>
      <c r="I197" s="23">
        <v>71</v>
      </c>
      <c r="J197" s="23">
        <v>171</v>
      </c>
      <c r="K197" s="24"/>
      <c r="L197" s="24"/>
      <c r="M197" s="24"/>
      <c r="N197" s="24"/>
      <c r="O197" s="23">
        <v>94</v>
      </c>
      <c r="P197" s="26" t="s">
        <v>1066</v>
      </c>
      <c r="Q197" s="23" t="s">
        <v>44</v>
      </c>
      <c r="R197" s="23" t="s">
        <v>45</v>
      </c>
      <c r="S197" s="23"/>
      <c r="T197" s="23"/>
      <c r="U197" s="23"/>
      <c r="V197" s="23"/>
      <c r="W197" s="23"/>
      <c r="X197" s="23"/>
      <c r="Y197" s="98" t="s">
        <v>1067</v>
      </c>
    </row>
    <row r="198" spans="1:25" x14ac:dyDescent="0.5">
      <c r="A198" s="23">
        <v>95</v>
      </c>
      <c r="B198" s="23" t="s">
        <v>528</v>
      </c>
      <c r="C198" s="23">
        <v>39600</v>
      </c>
      <c r="D198" s="23">
        <v>74</v>
      </c>
      <c r="E198" s="23">
        <v>3245</v>
      </c>
      <c r="F198" s="23" t="s">
        <v>928</v>
      </c>
      <c r="G198" s="23">
        <v>3</v>
      </c>
      <c r="H198" s="23">
        <v>1</v>
      </c>
      <c r="I198" s="23">
        <v>1</v>
      </c>
      <c r="J198" s="23">
        <v>1301</v>
      </c>
      <c r="K198" s="24"/>
      <c r="L198" s="24"/>
      <c r="M198" s="24"/>
      <c r="N198" s="24"/>
      <c r="O198" s="23">
        <v>95</v>
      </c>
      <c r="P198" s="26" t="s">
        <v>1064</v>
      </c>
      <c r="Q198" s="23" t="s">
        <v>44</v>
      </c>
      <c r="R198" s="23" t="s">
        <v>45</v>
      </c>
      <c r="S198" s="23"/>
      <c r="T198" s="23"/>
      <c r="U198" s="23"/>
      <c r="V198" s="23"/>
      <c r="W198" s="23"/>
      <c r="X198" s="23"/>
      <c r="Y198" s="98" t="s">
        <v>1068</v>
      </c>
    </row>
    <row r="199" spans="1:25" x14ac:dyDescent="0.5">
      <c r="A199" s="23">
        <v>96</v>
      </c>
      <c r="B199" s="23" t="s">
        <v>528</v>
      </c>
      <c r="C199" s="23">
        <v>39599</v>
      </c>
      <c r="D199" s="23">
        <v>255</v>
      </c>
      <c r="E199" s="23">
        <v>3244</v>
      </c>
      <c r="F199" s="23" t="s">
        <v>928</v>
      </c>
      <c r="G199" s="23">
        <v>4</v>
      </c>
      <c r="H199" s="23">
        <v>0</v>
      </c>
      <c r="I199" s="23">
        <v>41</v>
      </c>
      <c r="J199" s="23">
        <v>1641</v>
      </c>
      <c r="K199" s="24"/>
      <c r="L199" s="24"/>
      <c r="M199" s="24"/>
      <c r="N199" s="24"/>
      <c r="O199" s="23">
        <v>96</v>
      </c>
      <c r="P199" s="26" t="s">
        <v>1064</v>
      </c>
      <c r="Q199" s="23" t="s">
        <v>44</v>
      </c>
      <c r="R199" s="23" t="s">
        <v>45</v>
      </c>
      <c r="S199" s="23"/>
      <c r="T199" s="23"/>
      <c r="U199" s="23"/>
      <c r="V199" s="23"/>
      <c r="W199" s="23"/>
      <c r="X199" s="23"/>
      <c r="Y199" s="98" t="s">
        <v>1069</v>
      </c>
    </row>
    <row r="200" spans="1:25" x14ac:dyDescent="0.5">
      <c r="A200" s="23">
        <v>97</v>
      </c>
      <c r="B200" s="23" t="s">
        <v>528</v>
      </c>
      <c r="C200" s="23">
        <v>25835</v>
      </c>
      <c r="D200" s="23">
        <v>92</v>
      </c>
      <c r="E200" s="23">
        <v>768</v>
      </c>
      <c r="F200" s="23" t="s">
        <v>928</v>
      </c>
      <c r="G200" s="23">
        <v>3</v>
      </c>
      <c r="H200" s="23">
        <v>0</v>
      </c>
      <c r="I200" s="23">
        <v>84</v>
      </c>
      <c r="J200" s="23">
        <v>1284</v>
      </c>
      <c r="K200" s="24"/>
      <c r="L200" s="24"/>
      <c r="M200" s="24"/>
      <c r="N200" s="24"/>
      <c r="O200" s="23">
        <v>97</v>
      </c>
      <c r="P200" s="26" t="s">
        <v>1064</v>
      </c>
      <c r="Q200" s="23" t="s">
        <v>44</v>
      </c>
      <c r="R200" s="23" t="s">
        <v>45</v>
      </c>
      <c r="S200" s="23"/>
      <c r="T200" s="23"/>
      <c r="U200" s="23"/>
      <c r="V200" s="23"/>
      <c r="W200" s="23"/>
      <c r="X200" s="23"/>
      <c r="Y200" s="98" t="s">
        <v>1070</v>
      </c>
    </row>
    <row r="201" spans="1:25" x14ac:dyDescent="0.5">
      <c r="A201" s="23">
        <v>98</v>
      </c>
      <c r="B201" s="23" t="s">
        <v>528</v>
      </c>
      <c r="C201" s="23">
        <v>39740</v>
      </c>
      <c r="D201" s="23">
        <v>285</v>
      </c>
      <c r="E201" s="23">
        <v>3344</v>
      </c>
      <c r="F201" s="23" t="s">
        <v>928</v>
      </c>
      <c r="G201" s="23">
        <v>2</v>
      </c>
      <c r="H201" s="23">
        <v>2</v>
      </c>
      <c r="I201" s="23">
        <v>34</v>
      </c>
      <c r="J201" s="23">
        <v>1034</v>
      </c>
      <c r="K201" s="24"/>
      <c r="L201" s="24"/>
      <c r="M201" s="24"/>
      <c r="N201" s="24"/>
      <c r="O201" s="23">
        <v>98</v>
      </c>
      <c r="P201" s="26" t="s">
        <v>991</v>
      </c>
      <c r="Q201" s="23" t="s">
        <v>44</v>
      </c>
      <c r="R201" s="23" t="s">
        <v>45</v>
      </c>
      <c r="S201" s="23"/>
      <c r="T201" s="23"/>
      <c r="U201" s="23"/>
      <c r="V201" s="23"/>
      <c r="W201" s="23"/>
      <c r="X201" s="23"/>
      <c r="Y201" s="98" t="s">
        <v>1071</v>
      </c>
    </row>
    <row r="202" spans="1:25" x14ac:dyDescent="0.5">
      <c r="A202" s="23"/>
      <c r="B202" s="23" t="s">
        <v>528</v>
      </c>
      <c r="C202" s="23">
        <v>40687</v>
      </c>
      <c r="D202" s="23">
        <v>20</v>
      </c>
      <c r="E202" s="23">
        <v>3706</v>
      </c>
      <c r="F202" s="23" t="s">
        <v>928</v>
      </c>
      <c r="G202" s="23">
        <v>0</v>
      </c>
      <c r="H202" s="23">
        <v>0</v>
      </c>
      <c r="I202" s="23">
        <v>54</v>
      </c>
      <c r="J202" s="23">
        <v>54</v>
      </c>
      <c r="K202" s="24"/>
      <c r="L202" s="24"/>
      <c r="M202" s="24"/>
      <c r="N202" s="24"/>
      <c r="O202" s="23"/>
      <c r="P202" s="26"/>
      <c r="Q202" s="23"/>
      <c r="R202" s="23"/>
      <c r="S202" s="23"/>
      <c r="T202" s="23"/>
      <c r="U202" s="23"/>
      <c r="V202" s="23"/>
      <c r="W202" s="23"/>
      <c r="X202" s="23"/>
      <c r="Y202" s="98"/>
    </row>
    <row r="203" spans="1:25" x14ac:dyDescent="0.5">
      <c r="A203" s="23">
        <v>99</v>
      </c>
      <c r="B203" s="23" t="s">
        <v>528</v>
      </c>
      <c r="C203" s="23">
        <v>21453</v>
      </c>
      <c r="D203" s="23">
        <v>20</v>
      </c>
      <c r="E203" s="23">
        <v>1883</v>
      </c>
      <c r="F203" s="23" t="s">
        <v>928</v>
      </c>
      <c r="G203" s="23">
        <v>16</v>
      </c>
      <c r="H203" s="23">
        <v>1</v>
      </c>
      <c r="I203" s="23">
        <v>40</v>
      </c>
      <c r="J203" s="23">
        <v>6540</v>
      </c>
      <c r="K203" s="24"/>
      <c r="L203" s="24"/>
      <c r="M203" s="24"/>
      <c r="N203" s="24"/>
      <c r="O203" s="23">
        <v>99</v>
      </c>
      <c r="P203" s="26" t="s">
        <v>1072</v>
      </c>
      <c r="Q203" s="23" t="s">
        <v>1073</v>
      </c>
      <c r="R203" s="23"/>
      <c r="S203" s="23"/>
      <c r="T203" s="23"/>
      <c r="U203" s="23"/>
      <c r="V203" s="23"/>
      <c r="W203" s="23"/>
      <c r="X203" s="23"/>
      <c r="Y203" s="98" t="s">
        <v>1074</v>
      </c>
    </row>
    <row r="204" spans="1:25" x14ac:dyDescent="0.5">
      <c r="A204" s="23">
        <v>100</v>
      </c>
      <c r="B204" s="23" t="s">
        <v>528</v>
      </c>
      <c r="C204" s="23">
        <v>35462</v>
      </c>
      <c r="D204" s="23">
        <v>260</v>
      </c>
      <c r="E204" s="23">
        <v>2487</v>
      </c>
      <c r="F204" s="23" t="s">
        <v>928</v>
      </c>
      <c r="G204" s="23">
        <v>6</v>
      </c>
      <c r="H204" s="23">
        <v>3</v>
      </c>
      <c r="I204" s="23">
        <v>2</v>
      </c>
      <c r="J204" s="23">
        <v>2702</v>
      </c>
      <c r="K204" s="24"/>
      <c r="L204" s="24"/>
      <c r="M204" s="24"/>
      <c r="N204" s="24"/>
      <c r="O204" s="23">
        <v>100</v>
      </c>
      <c r="P204" s="26" t="s">
        <v>1075</v>
      </c>
      <c r="Q204" s="23" t="s">
        <v>44</v>
      </c>
      <c r="R204" s="23" t="s">
        <v>45</v>
      </c>
      <c r="S204" s="23"/>
      <c r="T204" s="23"/>
      <c r="U204" s="23"/>
      <c r="V204" s="23"/>
      <c r="W204" s="23"/>
      <c r="X204" s="23"/>
      <c r="Y204" s="98" t="s">
        <v>1076</v>
      </c>
    </row>
    <row r="205" spans="1:25" x14ac:dyDescent="0.5">
      <c r="A205" s="23"/>
      <c r="B205" s="23" t="s">
        <v>528</v>
      </c>
      <c r="C205" s="23">
        <v>35300</v>
      </c>
      <c r="D205" s="23">
        <v>255</v>
      </c>
      <c r="E205" s="23">
        <v>2458</v>
      </c>
      <c r="F205" s="23" t="s">
        <v>928</v>
      </c>
      <c r="G205" s="23">
        <v>21</v>
      </c>
      <c r="H205" s="23">
        <v>3</v>
      </c>
      <c r="I205" s="23">
        <v>94</v>
      </c>
      <c r="J205" s="23">
        <v>8794</v>
      </c>
      <c r="K205" s="24"/>
      <c r="L205" s="24"/>
      <c r="M205" s="24"/>
      <c r="N205" s="24"/>
      <c r="O205" s="23"/>
      <c r="P205" s="26"/>
      <c r="Q205" s="23"/>
      <c r="R205" s="23"/>
      <c r="S205" s="23"/>
      <c r="T205" s="23"/>
      <c r="U205" s="23"/>
      <c r="V205" s="23"/>
      <c r="W205" s="23"/>
      <c r="X205" s="23"/>
      <c r="Y205" s="98"/>
    </row>
    <row r="206" spans="1:25" x14ac:dyDescent="0.5">
      <c r="A206" s="23">
        <v>101</v>
      </c>
      <c r="B206" s="23" t="s">
        <v>528</v>
      </c>
      <c r="C206" s="23">
        <v>31810</v>
      </c>
      <c r="D206" s="23">
        <v>347</v>
      </c>
      <c r="E206" s="23">
        <v>2719</v>
      </c>
      <c r="F206" s="23" t="s">
        <v>928</v>
      </c>
      <c r="G206" s="23">
        <v>6</v>
      </c>
      <c r="H206" s="23">
        <v>2</v>
      </c>
      <c r="I206" s="23">
        <v>48</v>
      </c>
      <c r="J206" s="23">
        <v>2648</v>
      </c>
      <c r="K206" s="24"/>
      <c r="L206" s="24"/>
      <c r="M206" s="24"/>
      <c r="N206" s="24"/>
      <c r="O206" s="23">
        <v>101</v>
      </c>
      <c r="P206" s="26" t="s">
        <v>418</v>
      </c>
      <c r="Q206" s="23" t="s">
        <v>44</v>
      </c>
      <c r="R206" s="23" t="s">
        <v>45</v>
      </c>
      <c r="S206" s="23"/>
      <c r="T206" s="23"/>
      <c r="U206" s="23"/>
      <c r="V206" s="23"/>
      <c r="W206" s="23"/>
      <c r="X206" s="23"/>
      <c r="Y206" s="98" t="s">
        <v>1077</v>
      </c>
    </row>
    <row r="207" spans="1:25" x14ac:dyDescent="0.5">
      <c r="A207" s="23"/>
      <c r="B207" s="23" t="s">
        <v>528</v>
      </c>
      <c r="C207" s="23">
        <v>19743</v>
      </c>
      <c r="D207" s="23">
        <v>12</v>
      </c>
      <c r="E207" s="23">
        <v>1777</v>
      </c>
      <c r="F207" s="23" t="s">
        <v>928</v>
      </c>
      <c r="G207" s="23">
        <v>15</v>
      </c>
      <c r="H207" s="23">
        <v>3</v>
      </c>
      <c r="I207" s="23">
        <v>59</v>
      </c>
      <c r="J207" s="23">
        <v>6359</v>
      </c>
      <c r="K207" s="24"/>
      <c r="L207" s="24"/>
      <c r="M207" s="24"/>
      <c r="N207" s="24"/>
      <c r="O207" s="23"/>
      <c r="P207" s="26"/>
      <c r="Q207" s="23"/>
      <c r="R207" s="23"/>
      <c r="S207" s="23"/>
      <c r="T207" s="23"/>
      <c r="U207" s="23"/>
      <c r="V207" s="23"/>
      <c r="W207" s="23"/>
      <c r="X207" s="23"/>
      <c r="Y207" s="98"/>
    </row>
    <row r="208" spans="1:25" x14ac:dyDescent="0.5">
      <c r="A208" s="23">
        <v>102</v>
      </c>
      <c r="B208" s="23" t="s">
        <v>528</v>
      </c>
      <c r="C208" s="23">
        <v>47852</v>
      </c>
      <c r="D208" s="23">
        <v>158</v>
      </c>
      <c r="E208" s="23">
        <v>4834</v>
      </c>
      <c r="F208" s="23" t="s">
        <v>928</v>
      </c>
      <c r="G208" s="23">
        <v>11</v>
      </c>
      <c r="H208" s="23">
        <v>2</v>
      </c>
      <c r="I208" s="23">
        <v>58</v>
      </c>
      <c r="J208" s="23">
        <v>4658</v>
      </c>
      <c r="K208" s="24"/>
      <c r="L208" s="24"/>
      <c r="M208" s="24"/>
      <c r="N208" s="24"/>
      <c r="O208" s="23">
        <v>102</v>
      </c>
      <c r="P208" s="26" t="s">
        <v>146</v>
      </c>
      <c r="Q208" s="23" t="s">
        <v>44</v>
      </c>
      <c r="R208" s="23" t="s">
        <v>45</v>
      </c>
      <c r="S208" s="23"/>
      <c r="T208" s="23"/>
      <c r="U208" s="23"/>
      <c r="V208" s="23"/>
      <c r="W208" s="23"/>
      <c r="X208" s="23"/>
      <c r="Y208" s="98" t="s">
        <v>1078</v>
      </c>
    </row>
    <row r="209" spans="1:25" x14ac:dyDescent="0.5">
      <c r="A209" s="23">
        <v>103</v>
      </c>
      <c r="B209" s="23" t="s">
        <v>528</v>
      </c>
      <c r="C209" s="23">
        <v>37427</v>
      </c>
      <c r="D209" s="23">
        <v>36</v>
      </c>
      <c r="E209" s="23">
        <v>2808</v>
      </c>
      <c r="F209" s="23" t="s">
        <v>928</v>
      </c>
      <c r="G209" s="23">
        <v>6</v>
      </c>
      <c r="H209" s="23">
        <v>0</v>
      </c>
      <c r="I209" s="23">
        <v>28</v>
      </c>
      <c r="J209" s="23">
        <v>2428</v>
      </c>
      <c r="K209" s="24"/>
      <c r="L209" s="24"/>
      <c r="M209" s="24"/>
      <c r="N209" s="24"/>
      <c r="O209" s="23">
        <v>103</v>
      </c>
      <c r="P209" s="26" t="s">
        <v>235</v>
      </c>
      <c r="Q209" s="23" t="s">
        <v>44</v>
      </c>
      <c r="R209" s="23" t="s">
        <v>45</v>
      </c>
      <c r="S209" s="23"/>
      <c r="T209" s="23"/>
      <c r="U209" s="23"/>
      <c r="V209" s="23"/>
      <c r="W209" s="23"/>
      <c r="X209" s="23"/>
      <c r="Y209" s="98" t="s">
        <v>1079</v>
      </c>
    </row>
    <row r="210" spans="1:25" x14ac:dyDescent="0.5">
      <c r="A210" s="23">
        <v>104</v>
      </c>
      <c r="B210" s="23" t="s">
        <v>528</v>
      </c>
      <c r="C210" s="23">
        <v>19734</v>
      </c>
      <c r="D210" s="23">
        <v>330</v>
      </c>
      <c r="E210" s="23">
        <v>2683</v>
      </c>
      <c r="F210" s="23" t="s">
        <v>928</v>
      </c>
      <c r="G210" s="23">
        <v>19</v>
      </c>
      <c r="H210" s="23">
        <v>0</v>
      </c>
      <c r="I210" s="23">
        <v>98</v>
      </c>
      <c r="J210" s="23">
        <v>7698</v>
      </c>
      <c r="K210" s="24"/>
      <c r="L210" s="24"/>
      <c r="M210" s="24"/>
      <c r="N210" s="24"/>
      <c r="O210" s="23">
        <v>104</v>
      </c>
      <c r="P210" s="26" t="s">
        <v>1080</v>
      </c>
      <c r="Q210" s="23" t="s">
        <v>44</v>
      </c>
      <c r="R210" s="23" t="s">
        <v>45</v>
      </c>
      <c r="S210" s="23"/>
      <c r="T210" s="23"/>
      <c r="U210" s="23"/>
      <c r="V210" s="23"/>
      <c r="W210" s="23"/>
      <c r="X210" s="23"/>
      <c r="Y210" s="98" t="s">
        <v>1081</v>
      </c>
    </row>
    <row r="211" spans="1:25" x14ac:dyDescent="0.5">
      <c r="A211" s="23"/>
      <c r="B211" s="23" t="s">
        <v>528</v>
      </c>
      <c r="C211" s="23">
        <v>36461</v>
      </c>
      <c r="D211" s="23">
        <v>334</v>
      </c>
      <c r="E211" s="23">
        <v>2697</v>
      </c>
      <c r="F211" s="23" t="s">
        <v>928</v>
      </c>
      <c r="G211" s="23">
        <v>12</v>
      </c>
      <c r="H211" s="23">
        <v>1</v>
      </c>
      <c r="I211" s="23">
        <v>70</v>
      </c>
      <c r="J211" s="23">
        <v>4970</v>
      </c>
      <c r="K211" s="24"/>
      <c r="L211" s="24"/>
      <c r="M211" s="24"/>
      <c r="N211" s="24"/>
      <c r="O211" s="23"/>
      <c r="P211" s="26"/>
      <c r="Q211" s="23"/>
      <c r="R211" s="23"/>
      <c r="S211" s="23"/>
      <c r="T211" s="23"/>
      <c r="U211" s="23"/>
      <c r="V211" s="23"/>
      <c r="W211" s="23"/>
      <c r="X211" s="23"/>
      <c r="Y211" s="98"/>
    </row>
    <row r="212" spans="1:25" x14ac:dyDescent="0.5">
      <c r="A212" s="23">
        <v>105</v>
      </c>
      <c r="B212" s="23" t="s">
        <v>528</v>
      </c>
      <c r="C212" s="23">
        <v>19733</v>
      </c>
      <c r="D212" s="23">
        <v>329</v>
      </c>
      <c r="E212" s="23">
        <v>2682</v>
      </c>
      <c r="F212" s="23" t="s">
        <v>928</v>
      </c>
      <c r="G212" s="23">
        <v>6</v>
      </c>
      <c r="H212" s="23">
        <v>1</v>
      </c>
      <c r="I212" s="23">
        <v>29</v>
      </c>
      <c r="J212" s="23">
        <v>2529</v>
      </c>
      <c r="K212" s="24"/>
      <c r="L212" s="24"/>
      <c r="M212" s="24"/>
      <c r="N212" s="24"/>
      <c r="O212" s="23">
        <v>105</v>
      </c>
      <c r="P212" s="26" t="s">
        <v>1082</v>
      </c>
      <c r="Q212" s="23" t="s">
        <v>44</v>
      </c>
      <c r="R212" s="23" t="s">
        <v>45</v>
      </c>
      <c r="S212" s="23"/>
      <c r="T212" s="23"/>
      <c r="U212" s="23"/>
      <c r="V212" s="23"/>
      <c r="W212" s="23"/>
      <c r="X212" s="23"/>
      <c r="Y212" s="98" t="s">
        <v>1083</v>
      </c>
    </row>
    <row r="213" spans="1:25" x14ac:dyDescent="0.5">
      <c r="A213" s="23"/>
      <c r="B213" s="23" t="s">
        <v>528</v>
      </c>
      <c r="C213" s="23">
        <v>34879</v>
      </c>
      <c r="D213" s="23">
        <v>243</v>
      </c>
      <c r="E213" s="23">
        <v>2360</v>
      </c>
      <c r="F213" s="23" t="s">
        <v>928</v>
      </c>
      <c r="G213" s="23">
        <v>4</v>
      </c>
      <c r="H213" s="23">
        <v>0</v>
      </c>
      <c r="I213" s="23">
        <v>40</v>
      </c>
      <c r="J213" s="23">
        <v>1640</v>
      </c>
      <c r="K213" s="24"/>
      <c r="L213" s="24"/>
      <c r="M213" s="24"/>
      <c r="N213" s="24"/>
      <c r="O213" s="23"/>
      <c r="P213" s="26"/>
      <c r="Q213" s="23"/>
      <c r="R213" s="23"/>
      <c r="S213" s="23"/>
      <c r="T213" s="23"/>
      <c r="U213" s="23"/>
      <c r="V213" s="23"/>
      <c r="W213" s="23"/>
      <c r="X213" s="23"/>
      <c r="Y213" s="98"/>
    </row>
    <row r="214" spans="1:25" x14ac:dyDescent="0.5">
      <c r="A214" s="23"/>
      <c r="B214" s="23" t="s">
        <v>528</v>
      </c>
      <c r="C214" s="23">
        <v>39941</v>
      </c>
      <c r="D214" s="23">
        <v>322</v>
      </c>
      <c r="E214" s="23">
        <v>3462</v>
      </c>
      <c r="F214" s="23" t="s">
        <v>928</v>
      </c>
      <c r="G214" s="23">
        <v>3</v>
      </c>
      <c r="H214" s="23">
        <v>1</v>
      </c>
      <c r="I214" s="23">
        <v>49</v>
      </c>
      <c r="J214" s="23">
        <v>1349</v>
      </c>
      <c r="K214" s="24"/>
      <c r="L214" s="24"/>
      <c r="M214" s="24"/>
      <c r="N214" s="24"/>
      <c r="O214" s="23"/>
      <c r="P214" s="26"/>
      <c r="Q214" s="23"/>
      <c r="R214" s="23"/>
      <c r="S214" s="23"/>
      <c r="T214" s="23"/>
      <c r="U214" s="23"/>
      <c r="V214" s="23"/>
      <c r="W214" s="23"/>
      <c r="X214" s="23"/>
      <c r="Y214" s="98"/>
    </row>
    <row r="215" spans="1:25" x14ac:dyDescent="0.5">
      <c r="A215" s="23">
        <v>106</v>
      </c>
      <c r="B215" s="23" t="s">
        <v>528</v>
      </c>
      <c r="C215" s="23">
        <v>34739</v>
      </c>
      <c r="D215" s="23">
        <v>223</v>
      </c>
      <c r="E215" s="23">
        <v>2340</v>
      </c>
      <c r="F215" s="23" t="s">
        <v>928</v>
      </c>
      <c r="G215" s="23">
        <v>7</v>
      </c>
      <c r="H215" s="23">
        <v>3</v>
      </c>
      <c r="I215" s="23">
        <v>9</v>
      </c>
      <c r="J215" s="23">
        <v>3109</v>
      </c>
      <c r="K215" s="24"/>
      <c r="L215" s="24"/>
      <c r="M215" s="24"/>
      <c r="N215" s="24"/>
      <c r="O215" s="23">
        <v>106</v>
      </c>
      <c r="P215" s="26" t="s">
        <v>1084</v>
      </c>
      <c r="Q215" s="23" t="s">
        <v>44</v>
      </c>
      <c r="R215" s="23" t="s">
        <v>45</v>
      </c>
      <c r="S215" s="23"/>
      <c r="T215" s="23"/>
      <c r="U215" s="23"/>
      <c r="V215" s="23"/>
      <c r="W215" s="23"/>
      <c r="X215" s="23"/>
      <c r="Y215" s="98" t="s">
        <v>1085</v>
      </c>
    </row>
    <row r="216" spans="1:25" x14ac:dyDescent="0.5">
      <c r="A216" s="23">
        <v>107</v>
      </c>
      <c r="B216" s="23" t="s">
        <v>997</v>
      </c>
      <c r="C216" s="23"/>
      <c r="D216" s="23"/>
      <c r="E216" s="23"/>
      <c r="F216" s="23" t="s">
        <v>928</v>
      </c>
      <c r="G216" s="23">
        <v>9</v>
      </c>
      <c r="H216" s="23">
        <v>1</v>
      </c>
      <c r="I216" s="23">
        <v>44</v>
      </c>
      <c r="J216" s="23">
        <v>3744</v>
      </c>
      <c r="K216" s="24"/>
      <c r="L216" s="24"/>
      <c r="M216" s="24"/>
      <c r="N216" s="24"/>
      <c r="O216" s="23">
        <v>107</v>
      </c>
      <c r="P216" s="26" t="s">
        <v>1086</v>
      </c>
      <c r="Q216" s="23" t="s">
        <v>44</v>
      </c>
      <c r="R216" s="23" t="s">
        <v>45</v>
      </c>
      <c r="S216" s="23"/>
      <c r="T216" s="23"/>
      <c r="U216" s="23"/>
      <c r="V216" s="23"/>
      <c r="W216" s="23"/>
      <c r="X216" s="23"/>
      <c r="Y216" s="98" t="s">
        <v>1087</v>
      </c>
    </row>
    <row r="217" spans="1:25" x14ac:dyDescent="0.5">
      <c r="A217" s="23">
        <v>108</v>
      </c>
      <c r="B217" s="23" t="s">
        <v>528</v>
      </c>
      <c r="C217" s="23">
        <v>39540</v>
      </c>
      <c r="D217" s="23">
        <v>295</v>
      </c>
      <c r="E217" s="23">
        <v>3185</v>
      </c>
      <c r="F217" s="23" t="s">
        <v>928</v>
      </c>
      <c r="G217" s="23">
        <v>12</v>
      </c>
      <c r="H217" s="23">
        <v>0</v>
      </c>
      <c r="I217" s="23">
        <v>31</v>
      </c>
      <c r="J217" s="23">
        <v>4831</v>
      </c>
      <c r="K217" s="24"/>
      <c r="L217" s="24"/>
      <c r="M217" s="24"/>
      <c r="N217" s="24"/>
      <c r="O217" s="23">
        <v>108</v>
      </c>
      <c r="P217" s="26" t="s">
        <v>1088</v>
      </c>
      <c r="Q217" s="23" t="s">
        <v>44</v>
      </c>
      <c r="R217" s="23" t="s">
        <v>45</v>
      </c>
      <c r="S217" s="23"/>
      <c r="T217" s="23"/>
      <c r="U217" s="23"/>
      <c r="V217" s="23"/>
      <c r="W217" s="23"/>
      <c r="X217" s="23"/>
      <c r="Y217" s="98" t="s">
        <v>1089</v>
      </c>
    </row>
    <row r="218" spans="1:25" x14ac:dyDescent="0.5">
      <c r="A218" s="23"/>
      <c r="B218" s="23" t="s">
        <v>528</v>
      </c>
      <c r="C218" s="23">
        <v>32807</v>
      </c>
      <c r="D218" s="23">
        <v>50</v>
      </c>
      <c r="E218" s="23">
        <v>2110</v>
      </c>
      <c r="F218" s="23" t="s">
        <v>928</v>
      </c>
      <c r="G218" s="23">
        <v>25</v>
      </c>
      <c r="H218" s="23">
        <v>1</v>
      </c>
      <c r="I218" s="23">
        <v>54</v>
      </c>
      <c r="J218" s="23">
        <v>10154</v>
      </c>
      <c r="K218" s="24"/>
      <c r="L218" s="24"/>
      <c r="M218" s="24"/>
      <c r="N218" s="24"/>
      <c r="O218" s="23"/>
      <c r="P218" s="26"/>
      <c r="Q218" s="23"/>
      <c r="R218" s="23"/>
      <c r="S218" s="23"/>
      <c r="T218" s="23"/>
      <c r="U218" s="23"/>
      <c r="V218" s="23"/>
      <c r="W218" s="23"/>
      <c r="X218" s="23"/>
      <c r="Y218" s="98"/>
    </row>
    <row r="219" spans="1:25" x14ac:dyDescent="0.5">
      <c r="A219" s="23"/>
      <c r="B219" s="23" t="s">
        <v>528</v>
      </c>
      <c r="C219" s="23">
        <v>39237</v>
      </c>
      <c r="D219" s="23">
        <v>294</v>
      </c>
      <c r="E219" s="23">
        <v>2989</v>
      </c>
      <c r="F219" s="23" t="s">
        <v>928</v>
      </c>
      <c r="G219" s="23">
        <v>7</v>
      </c>
      <c r="H219" s="23">
        <v>0</v>
      </c>
      <c r="I219" s="23">
        <v>46</v>
      </c>
      <c r="J219" s="23">
        <v>2846</v>
      </c>
      <c r="K219" s="24"/>
      <c r="L219" s="24"/>
      <c r="M219" s="24"/>
      <c r="N219" s="24"/>
      <c r="O219" s="23"/>
      <c r="P219" s="26"/>
      <c r="Q219" s="23"/>
      <c r="R219" s="23"/>
      <c r="S219" s="23"/>
      <c r="T219" s="23"/>
      <c r="U219" s="23"/>
      <c r="V219" s="23"/>
      <c r="W219" s="23"/>
      <c r="X219" s="23"/>
      <c r="Y219" s="98"/>
    </row>
    <row r="220" spans="1:25" x14ac:dyDescent="0.5">
      <c r="A220" s="23">
        <v>109</v>
      </c>
      <c r="B220" s="23" t="s">
        <v>528</v>
      </c>
      <c r="C220" s="23">
        <v>39927</v>
      </c>
      <c r="D220" s="23">
        <v>390</v>
      </c>
      <c r="E220" s="23">
        <v>3443</v>
      </c>
      <c r="F220" s="23" t="s">
        <v>928</v>
      </c>
      <c r="G220" s="23">
        <v>6</v>
      </c>
      <c r="H220" s="23">
        <v>3</v>
      </c>
      <c r="I220" s="23">
        <v>34</v>
      </c>
      <c r="J220" s="23">
        <v>2734</v>
      </c>
      <c r="K220" s="24"/>
      <c r="L220" s="24"/>
      <c r="M220" s="24"/>
      <c r="N220" s="24"/>
      <c r="O220" s="23">
        <v>109</v>
      </c>
      <c r="P220" s="26" t="s">
        <v>138</v>
      </c>
      <c r="Q220" s="23" t="s">
        <v>44</v>
      </c>
      <c r="R220" s="23" t="s">
        <v>45</v>
      </c>
      <c r="S220" s="23"/>
      <c r="T220" s="23"/>
      <c r="U220" s="23"/>
      <c r="V220" s="23"/>
      <c r="W220" s="23"/>
      <c r="X220" s="23"/>
      <c r="Y220" s="98" t="s">
        <v>1090</v>
      </c>
    </row>
    <row r="221" spans="1:25" x14ac:dyDescent="0.5">
      <c r="A221" s="23">
        <v>110</v>
      </c>
      <c r="B221" s="23" t="s">
        <v>528</v>
      </c>
      <c r="C221" s="23">
        <v>39330</v>
      </c>
      <c r="D221" s="23">
        <v>366</v>
      </c>
      <c r="E221" s="23">
        <v>3089</v>
      </c>
      <c r="F221" s="23" t="s">
        <v>928</v>
      </c>
      <c r="G221" s="23">
        <v>19</v>
      </c>
      <c r="H221" s="23">
        <v>1</v>
      </c>
      <c r="I221" s="23">
        <v>69</v>
      </c>
      <c r="J221" s="23">
        <v>7769</v>
      </c>
      <c r="K221" s="24"/>
      <c r="L221" s="24"/>
      <c r="M221" s="24"/>
      <c r="N221" s="24"/>
      <c r="O221" s="23">
        <v>110</v>
      </c>
      <c r="P221" s="26" t="s">
        <v>290</v>
      </c>
      <c r="Q221" s="23" t="s">
        <v>44</v>
      </c>
      <c r="R221" s="23" t="s">
        <v>45</v>
      </c>
      <c r="S221" s="23"/>
      <c r="T221" s="23"/>
      <c r="U221" s="23"/>
      <c r="V221" s="23"/>
      <c r="W221" s="23"/>
      <c r="X221" s="23"/>
      <c r="Y221" s="98" t="s">
        <v>1091</v>
      </c>
    </row>
    <row r="222" spans="1:25" x14ac:dyDescent="0.5">
      <c r="A222" s="23"/>
      <c r="B222" s="23" t="s">
        <v>528</v>
      </c>
      <c r="C222" s="23">
        <v>34880</v>
      </c>
      <c r="D222" s="23">
        <v>244</v>
      </c>
      <c r="E222" s="23">
        <v>2361</v>
      </c>
      <c r="F222" s="23" t="s">
        <v>928</v>
      </c>
      <c r="G222" s="23">
        <v>4</v>
      </c>
      <c r="H222" s="23">
        <v>2</v>
      </c>
      <c r="I222" s="23">
        <v>2</v>
      </c>
      <c r="J222" s="23">
        <v>1802</v>
      </c>
      <c r="K222" s="24"/>
      <c r="L222" s="24"/>
      <c r="M222" s="24"/>
      <c r="N222" s="24"/>
      <c r="O222" s="23"/>
      <c r="P222" s="26"/>
      <c r="Q222" s="23"/>
      <c r="R222" s="23"/>
      <c r="S222" s="23"/>
      <c r="T222" s="23"/>
      <c r="U222" s="23"/>
      <c r="V222" s="23"/>
      <c r="W222" s="23"/>
      <c r="X222" s="23"/>
      <c r="Y222" s="98"/>
    </row>
    <row r="223" spans="1:25" x14ac:dyDescent="0.5">
      <c r="A223" s="23">
        <v>111</v>
      </c>
      <c r="B223" s="23" t="s">
        <v>528</v>
      </c>
      <c r="C223" s="23">
        <v>7438</v>
      </c>
      <c r="D223" s="23">
        <v>27</v>
      </c>
      <c r="E223" s="23">
        <v>191</v>
      </c>
      <c r="F223" s="23" t="s">
        <v>928</v>
      </c>
      <c r="G223" s="23">
        <v>0</v>
      </c>
      <c r="H223" s="23">
        <v>0</v>
      </c>
      <c r="I223" s="23">
        <v>63</v>
      </c>
      <c r="J223" s="23">
        <v>63</v>
      </c>
      <c r="K223" s="24"/>
      <c r="L223" s="24"/>
      <c r="M223" s="24"/>
      <c r="N223" s="24"/>
      <c r="O223" s="23">
        <v>111</v>
      </c>
      <c r="P223" s="26" t="s">
        <v>249</v>
      </c>
      <c r="Q223" s="23" t="s">
        <v>44</v>
      </c>
      <c r="R223" s="23" t="s">
        <v>45</v>
      </c>
      <c r="S223" s="23"/>
      <c r="T223" s="23"/>
      <c r="U223" s="23"/>
      <c r="V223" s="23"/>
      <c r="W223" s="23"/>
      <c r="X223" s="23"/>
      <c r="Y223" s="98" t="s">
        <v>1092</v>
      </c>
    </row>
    <row r="224" spans="1:25" x14ac:dyDescent="0.5">
      <c r="A224" s="23"/>
      <c r="B224" s="23" t="s">
        <v>528</v>
      </c>
      <c r="C224" s="23">
        <v>35505</v>
      </c>
      <c r="D224" s="23">
        <v>220</v>
      </c>
      <c r="E224" s="23">
        <v>2300</v>
      </c>
      <c r="F224" s="23" t="s">
        <v>928</v>
      </c>
      <c r="G224" s="23">
        <v>4</v>
      </c>
      <c r="H224" s="23">
        <v>2</v>
      </c>
      <c r="I224" s="23">
        <v>4</v>
      </c>
      <c r="J224" s="23">
        <v>1804</v>
      </c>
      <c r="K224" s="24"/>
      <c r="L224" s="24"/>
      <c r="M224" s="24"/>
      <c r="N224" s="24"/>
      <c r="O224" s="23"/>
      <c r="P224" s="26"/>
      <c r="Q224" s="23"/>
      <c r="R224" s="23"/>
      <c r="S224" s="23"/>
      <c r="T224" s="23"/>
      <c r="U224" s="23"/>
      <c r="V224" s="23"/>
      <c r="W224" s="23"/>
      <c r="X224" s="23"/>
      <c r="Y224" s="98"/>
    </row>
    <row r="225" spans="1:25" x14ac:dyDescent="0.5">
      <c r="A225" s="23"/>
      <c r="B225" s="23" t="s">
        <v>528</v>
      </c>
      <c r="C225" s="23">
        <v>7279</v>
      </c>
      <c r="D225" s="23">
        <v>14</v>
      </c>
      <c r="E225" s="23">
        <v>293</v>
      </c>
      <c r="F225" s="23" t="s">
        <v>928</v>
      </c>
      <c r="G225" s="23">
        <v>0</v>
      </c>
      <c r="H225" s="23">
        <v>0</v>
      </c>
      <c r="I225" s="23">
        <v>47</v>
      </c>
      <c r="J225" s="23">
        <v>47</v>
      </c>
      <c r="K225" s="24"/>
      <c r="L225" s="24"/>
      <c r="M225" s="24"/>
      <c r="N225" s="24"/>
      <c r="O225" s="23"/>
      <c r="P225" s="26"/>
      <c r="Q225" s="23"/>
      <c r="R225" s="23"/>
      <c r="S225" s="23"/>
      <c r="T225" s="23"/>
      <c r="U225" s="23"/>
      <c r="V225" s="23"/>
      <c r="W225" s="23"/>
      <c r="X225" s="23"/>
      <c r="Y225" s="98"/>
    </row>
    <row r="226" spans="1:25" x14ac:dyDescent="0.5">
      <c r="A226" s="23">
        <v>112</v>
      </c>
      <c r="B226" s="23" t="s">
        <v>528</v>
      </c>
      <c r="C226" s="23">
        <v>36125</v>
      </c>
      <c r="D226" s="23">
        <v>218</v>
      </c>
      <c r="E226" s="23">
        <v>2604</v>
      </c>
      <c r="F226" s="23" t="s">
        <v>928</v>
      </c>
      <c r="G226" s="23">
        <v>3</v>
      </c>
      <c r="H226" s="23">
        <v>0</v>
      </c>
      <c r="I226" s="23">
        <v>60</v>
      </c>
      <c r="J226" s="23">
        <v>1260</v>
      </c>
      <c r="K226" s="24"/>
      <c r="L226" s="24"/>
      <c r="M226" s="24"/>
      <c r="N226" s="24"/>
      <c r="O226" s="23">
        <v>112</v>
      </c>
      <c r="P226" s="26" t="s">
        <v>249</v>
      </c>
      <c r="Q226" s="23" t="s">
        <v>44</v>
      </c>
      <c r="R226" s="23" t="s">
        <v>45</v>
      </c>
      <c r="S226" s="23"/>
      <c r="T226" s="23"/>
      <c r="U226" s="23"/>
      <c r="V226" s="23"/>
      <c r="W226" s="23"/>
      <c r="X226" s="23"/>
      <c r="Y226" s="98" t="s">
        <v>1093</v>
      </c>
    </row>
    <row r="227" spans="1:25" x14ac:dyDescent="0.5">
      <c r="A227" s="23"/>
      <c r="B227" s="23" t="s">
        <v>528</v>
      </c>
      <c r="C227" s="23">
        <v>36126</v>
      </c>
      <c r="D227" s="23">
        <v>215</v>
      </c>
      <c r="E227" s="23">
        <v>2605</v>
      </c>
      <c r="F227" s="23" t="s">
        <v>928</v>
      </c>
      <c r="G227" s="23">
        <v>4</v>
      </c>
      <c r="H227" s="23">
        <v>1</v>
      </c>
      <c r="I227" s="23">
        <v>2</v>
      </c>
      <c r="J227" s="23">
        <v>1702</v>
      </c>
      <c r="K227" s="24"/>
      <c r="L227" s="24"/>
      <c r="M227" s="24"/>
      <c r="N227" s="24"/>
      <c r="O227" s="23"/>
      <c r="P227" s="26"/>
      <c r="Q227" s="23"/>
      <c r="R227" s="23"/>
      <c r="S227" s="23"/>
      <c r="T227" s="23"/>
      <c r="U227" s="23"/>
      <c r="V227" s="23"/>
      <c r="W227" s="23"/>
      <c r="X227" s="23"/>
      <c r="Y227" s="98"/>
    </row>
    <row r="228" spans="1:25" x14ac:dyDescent="0.5">
      <c r="A228" s="23"/>
      <c r="B228" s="23" t="s">
        <v>528</v>
      </c>
      <c r="C228" s="23">
        <v>16290</v>
      </c>
      <c r="D228" s="23">
        <v>191</v>
      </c>
      <c r="E228" s="23">
        <v>2543</v>
      </c>
      <c r="F228" s="23" t="s">
        <v>928</v>
      </c>
      <c r="G228" s="23">
        <v>7</v>
      </c>
      <c r="H228" s="23">
        <v>0</v>
      </c>
      <c r="I228" s="23">
        <v>18</v>
      </c>
      <c r="J228" s="23">
        <v>2818</v>
      </c>
      <c r="K228" s="24"/>
      <c r="L228" s="24"/>
      <c r="M228" s="24"/>
      <c r="N228" s="24"/>
      <c r="O228" s="23"/>
      <c r="P228" s="26"/>
      <c r="Q228" s="23"/>
      <c r="R228" s="23"/>
      <c r="S228" s="23"/>
      <c r="T228" s="23"/>
      <c r="U228" s="23"/>
      <c r="V228" s="23"/>
      <c r="W228" s="23"/>
      <c r="X228" s="23"/>
      <c r="Y228" s="98"/>
    </row>
    <row r="229" spans="1:25" x14ac:dyDescent="0.5">
      <c r="A229" s="23"/>
      <c r="B229" s="23" t="s">
        <v>528</v>
      </c>
      <c r="C229" s="23">
        <v>26949</v>
      </c>
      <c r="D229" s="23">
        <v>126</v>
      </c>
      <c r="E229" s="23">
        <v>844</v>
      </c>
      <c r="F229" s="23" t="s">
        <v>928</v>
      </c>
      <c r="G229" s="23">
        <v>3</v>
      </c>
      <c r="H229" s="23">
        <v>0</v>
      </c>
      <c r="I229" s="23">
        <v>0</v>
      </c>
      <c r="J229" s="23">
        <v>1200</v>
      </c>
      <c r="K229" s="24"/>
      <c r="L229" s="24"/>
      <c r="M229" s="24"/>
      <c r="N229" s="24"/>
      <c r="O229" s="23"/>
      <c r="P229" s="26"/>
      <c r="Q229" s="23"/>
      <c r="R229" s="23"/>
      <c r="S229" s="23"/>
      <c r="T229" s="23"/>
      <c r="U229" s="23"/>
      <c r="V229" s="23"/>
      <c r="W229" s="23"/>
      <c r="X229" s="23"/>
      <c r="Y229" s="98"/>
    </row>
    <row r="230" spans="1:25" x14ac:dyDescent="0.5">
      <c r="A230" s="23">
        <v>113</v>
      </c>
      <c r="B230" s="23" t="s">
        <v>997</v>
      </c>
      <c r="C230" s="23"/>
      <c r="D230" s="23">
        <v>171</v>
      </c>
      <c r="E230" s="23"/>
      <c r="F230" s="23" t="s">
        <v>928</v>
      </c>
      <c r="G230" s="23">
        <v>18</v>
      </c>
      <c r="H230" s="23">
        <v>0</v>
      </c>
      <c r="I230" s="23">
        <v>0</v>
      </c>
      <c r="J230" s="23">
        <v>7200</v>
      </c>
      <c r="K230" s="24"/>
      <c r="L230" s="24"/>
      <c r="M230" s="24"/>
      <c r="N230" s="24"/>
      <c r="O230" s="23">
        <v>113</v>
      </c>
      <c r="P230" s="26" t="s">
        <v>293</v>
      </c>
      <c r="Q230" s="23" t="s">
        <v>44</v>
      </c>
      <c r="R230" s="23" t="s">
        <v>45</v>
      </c>
      <c r="S230" s="23"/>
      <c r="T230" s="23"/>
      <c r="U230" s="23"/>
      <c r="V230" s="23"/>
      <c r="W230" s="23"/>
      <c r="X230" s="23"/>
      <c r="Y230" s="98" t="s">
        <v>1094</v>
      </c>
    </row>
    <row r="231" spans="1:25" x14ac:dyDescent="0.5">
      <c r="A231" s="23"/>
      <c r="B231" s="23" t="s">
        <v>528</v>
      </c>
      <c r="C231" s="23"/>
      <c r="D231" s="23">
        <v>74</v>
      </c>
      <c r="E231" s="23"/>
      <c r="F231" s="23" t="s">
        <v>928</v>
      </c>
      <c r="G231" s="23">
        <v>9</v>
      </c>
      <c r="H231" s="23">
        <v>2</v>
      </c>
      <c r="I231" s="23">
        <v>75</v>
      </c>
      <c r="J231" s="23">
        <v>3875</v>
      </c>
      <c r="K231" s="24"/>
      <c r="L231" s="24"/>
      <c r="M231" s="24"/>
      <c r="N231" s="24"/>
      <c r="O231" s="23"/>
      <c r="P231" s="26"/>
      <c r="Q231" s="23"/>
      <c r="R231" s="23"/>
      <c r="S231" s="23"/>
      <c r="T231" s="23"/>
      <c r="U231" s="23"/>
      <c r="V231" s="23"/>
      <c r="W231" s="23"/>
      <c r="X231" s="23"/>
      <c r="Y231" s="98"/>
    </row>
    <row r="232" spans="1:25" x14ac:dyDescent="0.5">
      <c r="A232" s="23">
        <v>114</v>
      </c>
      <c r="B232" s="23" t="s">
        <v>528</v>
      </c>
      <c r="C232" s="23">
        <v>27813</v>
      </c>
      <c r="D232" s="23">
        <v>133</v>
      </c>
      <c r="E232" s="23">
        <v>1608</v>
      </c>
      <c r="F232" s="23" t="s">
        <v>928</v>
      </c>
      <c r="G232" s="23">
        <v>9</v>
      </c>
      <c r="H232" s="23">
        <v>1</v>
      </c>
      <c r="I232" s="23">
        <v>90</v>
      </c>
      <c r="J232" s="23">
        <v>3790</v>
      </c>
      <c r="K232" s="24"/>
      <c r="L232" s="24"/>
      <c r="M232" s="24"/>
      <c r="N232" s="24"/>
      <c r="O232" s="23">
        <v>114</v>
      </c>
      <c r="P232" s="26" t="s">
        <v>1082</v>
      </c>
      <c r="Q232" s="23" t="s">
        <v>44</v>
      </c>
      <c r="R232" s="23" t="s">
        <v>45</v>
      </c>
      <c r="S232" s="23"/>
      <c r="T232" s="23"/>
      <c r="U232" s="23"/>
      <c r="V232" s="23"/>
      <c r="W232" s="23"/>
      <c r="X232" s="23"/>
      <c r="Y232" s="98" t="s">
        <v>1095</v>
      </c>
    </row>
    <row r="233" spans="1:25" x14ac:dyDescent="0.5">
      <c r="A233" s="23"/>
      <c r="B233" s="23" t="s">
        <v>528</v>
      </c>
      <c r="C233" s="23">
        <v>36038</v>
      </c>
      <c r="D233" s="23">
        <v>261</v>
      </c>
      <c r="E233" s="23">
        <v>2561</v>
      </c>
      <c r="F233" s="23" t="s">
        <v>928</v>
      </c>
      <c r="G233" s="23">
        <v>4</v>
      </c>
      <c r="H233" s="23">
        <v>3</v>
      </c>
      <c r="I233" s="23">
        <v>36</v>
      </c>
      <c r="J233" s="23">
        <v>1936</v>
      </c>
      <c r="K233" s="24"/>
      <c r="L233" s="24"/>
      <c r="M233" s="24"/>
      <c r="N233" s="24"/>
      <c r="O233" s="23"/>
      <c r="P233" s="26"/>
      <c r="Q233" s="23"/>
      <c r="R233" s="23"/>
      <c r="S233" s="23"/>
      <c r="T233" s="23"/>
      <c r="U233" s="23"/>
      <c r="V233" s="23"/>
      <c r="W233" s="23"/>
      <c r="X233" s="23"/>
      <c r="Y233" s="98"/>
    </row>
    <row r="234" spans="1:25" x14ac:dyDescent="0.5">
      <c r="A234" s="23"/>
      <c r="B234" s="23" t="s">
        <v>528</v>
      </c>
      <c r="C234" s="23">
        <v>7250</v>
      </c>
      <c r="D234" s="23">
        <v>9</v>
      </c>
      <c r="E234" s="23">
        <v>264</v>
      </c>
      <c r="F234" s="23" t="s">
        <v>928</v>
      </c>
      <c r="G234" s="23">
        <v>0</v>
      </c>
      <c r="H234" s="23">
        <v>0</v>
      </c>
      <c r="I234" s="23">
        <v>66</v>
      </c>
      <c r="J234" s="23">
        <v>66</v>
      </c>
      <c r="K234" s="24"/>
      <c r="L234" s="24"/>
      <c r="M234" s="24"/>
      <c r="N234" s="24"/>
      <c r="O234" s="23"/>
      <c r="P234" s="26"/>
      <c r="Q234" s="23"/>
      <c r="R234" s="23"/>
      <c r="S234" s="23"/>
      <c r="T234" s="23"/>
      <c r="U234" s="23"/>
      <c r="V234" s="23"/>
      <c r="W234" s="23"/>
      <c r="X234" s="23"/>
      <c r="Y234" s="98"/>
    </row>
    <row r="235" spans="1:25" x14ac:dyDescent="0.5">
      <c r="A235" s="23">
        <v>115</v>
      </c>
      <c r="B235" s="23" t="s">
        <v>528</v>
      </c>
      <c r="C235" s="23">
        <v>19246</v>
      </c>
      <c r="D235" s="23">
        <v>98</v>
      </c>
      <c r="E235" s="23">
        <v>1745</v>
      </c>
      <c r="F235" s="23" t="s">
        <v>928</v>
      </c>
      <c r="G235" s="23">
        <v>0</v>
      </c>
      <c r="H235" s="23">
        <v>2</v>
      </c>
      <c r="I235" s="23">
        <v>20</v>
      </c>
      <c r="J235" s="23">
        <v>220</v>
      </c>
      <c r="K235" s="24"/>
      <c r="L235" s="24"/>
      <c r="M235" s="24"/>
      <c r="N235" s="24"/>
      <c r="O235" s="23">
        <v>115</v>
      </c>
      <c r="P235" s="26" t="s">
        <v>1096</v>
      </c>
      <c r="Q235" s="23" t="s">
        <v>44</v>
      </c>
      <c r="R235" s="23" t="s">
        <v>45</v>
      </c>
      <c r="S235" s="23"/>
      <c r="T235" s="23"/>
      <c r="U235" s="23"/>
      <c r="V235" s="23"/>
      <c r="W235" s="23"/>
      <c r="X235" s="23"/>
      <c r="Y235" s="98" t="s">
        <v>1097</v>
      </c>
    </row>
    <row r="236" spans="1:25" x14ac:dyDescent="0.5">
      <c r="A236" s="23"/>
      <c r="B236" s="23" t="s">
        <v>528</v>
      </c>
      <c r="C236" s="23">
        <v>21426</v>
      </c>
      <c r="D236" s="23">
        <v>10</v>
      </c>
      <c r="E236" s="23">
        <v>1856</v>
      </c>
      <c r="F236" s="23" t="s">
        <v>928</v>
      </c>
      <c r="G236" s="23">
        <v>30</v>
      </c>
      <c r="H236" s="23">
        <v>1</v>
      </c>
      <c r="I236" s="23">
        <v>11</v>
      </c>
      <c r="J236" s="23">
        <v>12111</v>
      </c>
      <c r="K236" s="24"/>
      <c r="L236" s="24"/>
      <c r="M236" s="24"/>
      <c r="N236" s="24"/>
      <c r="O236" s="23"/>
      <c r="P236" s="26"/>
      <c r="Q236" s="23"/>
      <c r="R236" s="23"/>
      <c r="S236" s="23"/>
      <c r="T236" s="23"/>
      <c r="U236" s="23"/>
      <c r="V236" s="23"/>
      <c r="W236" s="23"/>
      <c r="X236" s="23"/>
      <c r="Y236" s="98"/>
    </row>
    <row r="237" spans="1:25" x14ac:dyDescent="0.5">
      <c r="A237" s="23"/>
      <c r="B237" s="23" t="s">
        <v>528</v>
      </c>
      <c r="C237" s="23">
        <v>39338</v>
      </c>
      <c r="D237" s="23">
        <v>76</v>
      </c>
      <c r="E237" s="23">
        <v>3097</v>
      </c>
      <c r="F237" s="23" t="s">
        <v>928</v>
      </c>
      <c r="G237" s="23">
        <v>8</v>
      </c>
      <c r="H237" s="23">
        <v>2</v>
      </c>
      <c r="I237" s="23">
        <v>39</v>
      </c>
      <c r="J237" s="23">
        <v>3439</v>
      </c>
      <c r="K237" s="24"/>
      <c r="L237" s="24"/>
      <c r="M237" s="24"/>
      <c r="N237" s="24"/>
      <c r="O237" s="23"/>
      <c r="P237" s="26"/>
      <c r="Q237" s="23"/>
      <c r="R237" s="23"/>
      <c r="S237" s="23"/>
      <c r="T237" s="23"/>
      <c r="U237" s="23"/>
      <c r="V237" s="23"/>
      <c r="W237" s="23"/>
      <c r="X237" s="23"/>
      <c r="Y237" s="98"/>
    </row>
    <row r="238" spans="1:25" x14ac:dyDescent="0.5">
      <c r="A238" s="23"/>
      <c r="B238" s="23" t="s">
        <v>528</v>
      </c>
      <c r="C238" s="23">
        <v>39337</v>
      </c>
      <c r="D238" s="23">
        <v>75</v>
      </c>
      <c r="E238" s="23">
        <v>3096</v>
      </c>
      <c r="F238" s="23" t="s">
        <v>928</v>
      </c>
      <c r="G238" s="23">
        <v>0</v>
      </c>
      <c r="H238" s="23">
        <v>3</v>
      </c>
      <c r="I238" s="23">
        <v>46</v>
      </c>
      <c r="J238" s="23">
        <v>346</v>
      </c>
      <c r="K238" s="24"/>
      <c r="L238" s="24"/>
      <c r="M238" s="24"/>
      <c r="N238" s="24"/>
      <c r="O238" s="23"/>
      <c r="P238" s="26"/>
      <c r="Q238" s="23"/>
      <c r="R238" s="23"/>
      <c r="S238" s="23"/>
      <c r="T238" s="23"/>
      <c r="U238" s="23"/>
      <c r="V238" s="23"/>
      <c r="W238" s="23"/>
      <c r="X238" s="23"/>
      <c r="Y238" s="98"/>
    </row>
    <row r="239" spans="1:25" x14ac:dyDescent="0.5">
      <c r="A239" s="23">
        <v>116</v>
      </c>
      <c r="B239" s="23" t="s">
        <v>528</v>
      </c>
      <c r="C239" s="23">
        <v>34740</v>
      </c>
      <c r="D239" s="23">
        <v>229</v>
      </c>
      <c r="E239" s="23">
        <v>2341</v>
      </c>
      <c r="F239" s="23" t="s">
        <v>928</v>
      </c>
      <c r="G239" s="23">
        <v>18</v>
      </c>
      <c r="H239" s="23">
        <v>3</v>
      </c>
      <c r="I239" s="23">
        <v>21</v>
      </c>
      <c r="J239" s="23">
        <v>7521</v>
      </c>
      <c r="K239" s="24"/>
      <c r="L239" s="24"/>
      <c r="M239" s="24"/>
      <c r="N239" s="24"/>
      <c r="O239" s="23">
        <v>116</v>
      </c>
      <c r="P239" s="26" t="s">
        <v>1066</v>
      </c>
      <c r="Q239" s="23" t="s">
        <v>44</v>
      </c>
      <c r="R239" s="23" t="s">
        <v>45</v>
      </c>
      <c r="S239" s="23"/>
      <c r="T239" s="23"/>
      <c r="U239" s="23"/>
      <c r="V239" s="23"/>
      <c r="W239" s="23"/>
      <c r="X239" s="23"/>
      <c r="Y239" s="98" t="s">
        <v>1098</v>
      </c>
    </row>
    <row r="240" spans="1:25" x14ac:dyDescent="0.5">
      <c r="A240" s="23">
        <v>117</v>
      </c>
      <c r="B240" s="23" t="s">
        <v>528</v>
      </c>
      <c r="C240" s="23">
        <v>18309</v>
      </c>
      <c r="D240" s="23">
        <v>14</v>
      </c>
      <c r="E240" s="23">
        <v>2592</v>
      </c>
      <c r="F240" s="23" t="s">
        <v>928</v>
      </c>
      <c r="G240" s="23">
        <v>17</v>
      </c>
      <c r="H240" s="23">
        <v>1</v>
      </c>
      <c r="I240" s="23">
        <v>80</v>
      </c>
      <c r="J240" s="23">
        <v>6980</v>
      </c>
      <c r="K240" s="24"/>
      <c r="L240" s="24"/>
      <c r="M240" s="24"/>
      <c r="N240" s="24"/>
      <c r="O240" s="23">
        <v>117</v>
      </c>
      <c r="P240" s="26" t="s">
        <v>85</v>
      </c>
      <c r="Q240" s="23" t="s">
        <v>44</v>
      </c>
      <c r="R240" s="23" t="s">
        <v>45</v>
      </c>
      <c r="S240" s="23"/>
      <c r="T240" s="23"/>
      <c r="U240" s="23"/>
      <c r="V240" s="23"/>
      <c r="W240" s="23"/>
      <c r="X240" s="23"/>
      <c r="Y240" s="98" t="s">
        <v>1099</v>
      </c>
    </row>
    <row r="241" spans="1:26" x14ac:dyDescent="0.5">
      <c r="A241" s="23">
        <v>118</v>
      </c>
      <c r="B241" s="23" t="s">
        <v>528</v>
      </c>
      <c r="C241" s="23">
        <v>34894</v>
      </c>
      <c r="D241" s="23">
        <v>247</v>
      </c>
      <c r="E241" s="23">
        <v>2397</v>
      </c>
      <c r="F241" s="23" t="s">
        <v>928</v>
      </c>
      <c r="G241" s="23">
        <v>3</v>
      </c>
      <c r="H241" s="23">
        <v>0</v>
      </c>
      <c r="I241" s="23">
        <v>12</v>
      </c>
      <c r="J241" s="23">
        <v>1212</v>
      </c>
      <c r="K241" s="24"/>
      <c r="L241" s="24"/>
      <c r="M241" s="24"/>
      <c r="N241" s="24"/>
      <c r="O241" s="23">
        <v>118</v>
      </c>
      <c r="P241" s="26" t="s">
        <v>1100</v>
      </c>
      <c r="Q241" s="23" t="s">
        <v>44</v>
      </c>
      <c r="R241" s="23" t="s">
        <v>45</v>
      </c>
      <c r="S241" s="23"/>
      <c r="T241" s="23"/>
      <c r="U241" s="23"/>
      <c r="V241" s="23"/>
      <c r="W241" s="23"/>
      <c r="X241" s="23"/>
      <c r="Y241" s="98" t="s">
        <v>1101</v>
      </c>
    </row>
    <row r="242" spans="1:26" x14ac:dyDescent="0.5">
      <c r="A242" s="23"/>
      <c r="B242" s="23" t="s">
        <v>528</v>
      </c>
      <c r="C242" s="23">
        <v>42111</v>
      </c>
      <c r="D242" s="23">
        <v>308</v>
      </c>
      <c r="E242" s="23">
        <v>3824</v>
      </c>
      <c r="F242" s="23" t="s">
        <v>928</v>
      </c>
      <c r="G242" s="23">
        <v>1</v>
      </c>
      <c r="H242" s="23">
        <v>0</v>
      </c>
      <c r="I242" s="23">
        <v>31</v>
      </c>
      <c r="J242" s="23">
        <v>431</v>
      </c>
      <c r="K242" s="24"/>
      <c r="L242" s="24"/>
      <c r="M242" s="24"/>
      <c r="N242" s="24"/>
      <c r="O242" s="23"/>
      <c r="P242" s="26"/>
      <c r="Q242" s="23"/>
      <c r="R242" s="23"/>
      <c r="S242" s="23"/>
      <c r="T242" s="23"/>
      <c r="U242" s="23"/>
      <c r="V242" s="23"/>
      <c r="W242" s="23"/>
      <c r="X242" s="23"/>
      <c r="Y242" s="98"/>
    </row>
    <row r="243" spans="1:26" x14ac:dyDescent="0.5">
      <c r="A243" s="23"/>
      <c r="B243" s="23" t="s">
        <v>528</v>
      </c>
      <c r="C243" s="23">
        <v>42113</v>
      </c>
      <c r="D243" s="23">
        <v>310</v>
      </c>
      <c r="E243" s="23">
        <v>3826</v>
      </c>
      <c r="F243" s="23" t="s">
        <v>928</v>
      </c>
      <c r="G243" s="23">
        <v>9</v>
      </c>
      <c r="H243" s="23">
        <v>0</v>
      </c>
      <c r="I243" s="23">
        <v>61</v>
      </c>
      <c r="J243" s="23">
        <v>3661</v>
      </c>
      <c r="K243" s="24"/>
      <c r="L243" s="24"/>
      <c r="M243" s="24"/>
      <c r="N243" s="24"/>
      <c r="O243" s="23"/>
      <c r="P243" s="26"/>
      <c r="Q243" s="23"/>
      <c r="R243" s="23"/>
      <c r="S243" s="23"/>
      <c r="T243" s="23"/>
      <c r="U243" s="23"/>
      <c r="V243" s="23"/>
      <c r="W243" s="23"/>
      <c r="X243" s="23"/>
      <c r="Y243" s="98"/>
    </row>
    <row r="244" spans="1:26" x14ac:dyDescent="0.5">
      <c r="A244" s="23"/>
      <c r="B244" s="23" t="s">
        <v>997</v>
      </c>
      <c r="C244" s="23"/>
      <c r="D244" s="23">
        <v>342</v>
      </c>
      <c r="E244" s="23"/>
      <c r="F244" s="23" t="s">
        <v>928</v>
      </c>
      <c r="G244" s="23">
        <v>0</v>
      </c>
      <c r="H244" s="23">
        <v>2</v>
      </c>
      <c r="I244" s="23">
        <v>8</v>
      </c>
      <c r="J244" s="23">
        <v>208</v>
      </c>
      <c r="K244" s="24"/>
      <c r="L244" s="24"/>
      <c r="M244" s="24"/>
      <c r="N244" s="24"/>
      <c r="O244" s="23"/>
      <c r="P244" s="26"/>
      <c r="Q244" s="23"/>
      <c r="R244" s="23"/>
      <c r="S244" s="23"/>
      <c r="T244" s="23"/>
      <c r="U244" s="23"/>
      <c r="V244" s="23"/>
      <c r="W244" s="23"/>
      <c r="X244" s="23"/>
      <c r="Y244" s="98"/>
    </row>
    <row r="245" spans="1:26" x14ac:dyDescent="0.5">
      <c r="A245" s="23">
        <v>119</v>
      </c>
      <c r="B245" s="23" t="s">
        <v>528</v>
      </c>
      <c r="C245" s="23">
        <v>27244</v>
      </c>
      <c r="D245" s="23">
        <v>15</v>
      </c>
      <c r="E245" s="23">
        <v>928</v>
      </c>
      <c r="F245" s="23" t="s">
        <v>928</v>
      </c>
      <c r="G245" s="23">
        <v>26</v>
      </c>
      <c r="H245" s="23">
        <v>2</v>
      </c>
      <c r="I245" s="23">
        <v>81</v>
      </c>
      <c r="J245" s="23">
        <v>10681</v>
      </c>
      <c r="K245" s="24"/>
      <c r="L245" s="24"/>
      <c r="M245" s="24"/>
      <c r="N245" s="24"/>
      <c r="O245" s="23">
        <v>119</v>
      </c>
      <c r="P245" s="26" t="s">
        <v>969</v>
      </c>
      <c r="Q245" s="23" t="s">
        <v>44</v>
      </c>
      <c r="R245" s="23" t="s">
        <v>45</v>
      </c>
      <c r="S245" s="23"/>
      <c r="T245" s="23"/>
      <c r="U245" s="23"/>
      <c r="V245" s="23"/>
      <c r="W245" s="23"/>
      <c r="X245" s="23"/>
      <c r="Y245" s="98" t="s">
        <v>1102</v>
      </c>
    </row>
    <row r="246" spans="1:26" x14ac:dyDescent="0.5">
      <c r="A246" s="23"/>
      <c r="B246" s="23" t="s">
        <v>528</v>
      </c>
      <c r="C246" s="23">
        <v>43244</v>
      </c>
      <c r="D246" s="23">
        <v>125</v>
      </c>
      <c r="E246" s="23">
        <v>4091</v>
      </c>
      <c r="F246" s="23" t="s">
        <v>928</v>
      </c>
      <c r="G246" s="23">
        <v>5</v>
      </c>
      <c r="H246" s="23">
        <v>3</v>
      </c>
      <c r="I246" s="23">
        <v>21</v>
      </c>
      <c r="J246" s="23">
        <v>2321</v>
      </c>
      <c r="K246" s="24"/>
      <c r="L246" s="24"/>
      <c r="M246" s="24"/>
      <c r="N246" s="24"/>
      <c r="O246" s="23"/>
      <c r="P246" s="26"/>
      <c r="Q246" s="23"/>
      <c r="R246" s="23"/>
      <c r="S246" s="23"/>
      <c r="T246" s="23"/>
      <c r="U246" s="23"/>
      <c r="V246" s="23"/>
      <c r="W246" s="23"/>
      <c r="X246" s="23"/>
      <c r="Y246" s="98"/>
    </row>
    <row r="247" spans="1:26" x14ac:dyDescent="0.5">
      <c r="A247" s="23">
        <v>120</v>
      </c>
      <c r="B247" s="23" t="s">
        <v>528</v>
      </c>
      <c r="C247" s="23">
        <v>24528</v>
      </c>
      <c r="D247" s="23">
        <v>14</v>
      </c>
      <c r="E247" s="23">
        <v>2063</v>
      </c>
      <c r="F247" s="23" t="s">
        <v>928</v>
      </c>
      <c r="G247" s="23">
        <v>38</v>
      </c>
      <c r="H247" s="23">
        <v>0</v>
      </c>
      <c r="I247" s="23">
        <v>61</v>
      </c>
      <c r="J247" s="23">
        <v>15261</v>
      </c>
      <c r="K247" s="24"/>
      <c r="L247" s="24"/>
      <c r="M247" s="24"/>
      <c r="N247" s="24"/>
      <c r="O247" s="23">
        <v>120</v>
      </c>
      <c r="P247" s="26" t="s">
        <v>1103</v>
      </c>
      <c r="Q247" s="23" t="s">
        <v>1104</v>
      </c>
      <c r="R247" s="23"/>
      <c r="S247" s="23"/>
      <c r="T247" s="23"/>
      <c r="U247" s="23"/>
      <c r="V247" s="23"/>
      <c r="W247" s="23"/>
      <c r="X247" s="23"/>
      <c r="Y247" s="98" t="s">
        <v>1105</v>
      </c>
    </row>
    <row r="248" spans="1:26" x14ac:dyDescent="0.5">
      <c r="A248" s="23">
        <v>121</v>
      </c>
      <c r="B248" s="23"/>
      <c r="C248" s="23"/>
      <c r="D248" s="23">
        <v>18</v>
      </c>
      <c r="E248" s="23"/>
      <c r="F248" s="23" t="s">
        <v>928</v>
      </c>
      <c r="G248" s="23">
        <v>64</v>
      </c>
      <c r="H248" s="23">
        <v>1</v>
      </c>
      <c r="I248" s="23">
        <v>70</v>
      </c>
      <c r="J248" s="23">
        <v>25770</v>
      </c>
      <c r="K248" s="24"/>
      <c r="L248" s="24"/>
      <c r="M248" s="24"/>
      <c r="N248" s="24"/>
      <c r="O248" s="23">
        <v>121</v>
      </c>
      <c r="P248" s="26" t="s">
        <v>1106</v>
      </c>
      <c r="Q248" s="23" t="s">
        <v>1107</v>
      </c>
      <c r="R248" s="23"/>
      <c r="S248" s="23"/>
      <c r="T248" s="23"/>
      <c r="U248" s="23"/>
      <c r="V248" s="23"/>
      <c r="W248" s="23"/>
      <c r="X248" s="23"/>
      <c r="Y248" s="98" t="s">
        <v>1108</v>
      </c>
    </row>
    <row r="249" spans="1:26" x14ac:dyDescent="0.5">
      <c r="A249" s="86">
        <v>121.1</v>
      </c>
      <c r="B249" s="86" t="s">
        <v>123</v>
      </c>
      <c r="C249" s="86">
        <v>39332</v>
      </c>
      <c r="D249" s="86">
        <v>102</v>
      </c>
      <c r="E249" s="86"/>
      <c r="F249" s="86"/>
      <c r="G249" s="86">
        <v>5</v>
      </c>
      <c r="H249" s="86">
        <v>0</v>
      </c>
      <c r="I249" s="86">
        <v>95</v>
      </c>
      <c r="J249" s="86"/>
      <c r="K249" s="100" t="s">
        <v>1165</v>
      </c>
      <c r="L249" s="100"/>
      <c r="M249" s="100"/>
      <c r="N249" s="100"/>
      <c r="O249" s="86">
        <v>121</v>
      </c>
      <c r="P249" s="89" t="s">
        <v>1162</v>
      </c>
      <c r="Q249" s="86" t="s">
        <v>44</v>
      </c>
      <c r="R249" s="86" t="s">
        <v>1163</v>
      </c>
      <c r="S249" s="86"/>
      <c r="T249" s="86"/>
      <c r="U249" s="86"/>
      <c r="V249" s="86"/>
      <c r="W249" s="86"/>
      <c r="X249" s="86"/>
      <c r="Y249" s="104" t="s">
        <v>1164</v>
      </c>
    </row>
    <row r="250" spans="1:26" x14ac:dyDescent="0.5">
      <c r="A250" s="23">
        <v>122</v>
      </c>
      <c r="B250" s="23" t="s">
        <v>528</v>
      </c>
      <c r="C250" s="23">
        <v>17977</v>
      </c>
      <c r="D250" s="23">
        <v>271</v>
      </c>
      <c r="E250" s="23">
        <v>2624</v>
      </c>
      <c r="F250" s="23" t="s">
        <v>928</v>
      </c>
      <c r="G250" s="23">
        <v>4</v>
      </c>
      <c r="H250" s="23">
        <v>2</v>
      </c>
      <c r="I250" s="23">
        <v>67</v>
      </c>
      <c r="J250" s="23">
        <v>1867</v>
      </c>
      <c r="K250" s="24"/>
      <c r="L250" s="24"/>
      <c r="M250" s="24"/>
      <c r="N250" s="24"/>
      <c r="O250" s="23">
        <v>122</v>
      </c>
      <c r="P250" s="26" t="s">
        <v>1109</v>
      </c>
      <c r="Q250" s="23" t="s">
        <v>44</v>
      </c>
      <c r="R250" s="23" t="s">
        <v>45</v>
      </c>
      <c r="S250" s="23"/>
      <c r="T250" s="23"/>
      <c r="U250" s="23"/>
      <c r="V250" s="23"/>
      <c r="W250" s="23"/>
      <c r="X250" s="23"/>
      <c r="Y250" s="98" t="s">
        <v>1110</v>
      </c>
    </row>
    <row r="251" spans="1:26" x14ac:dyDescent="0.5">
      <c r="A251" s="23">
        <v>123</v>
      </c>
      <c r="B251" s="23" t="s">
        <v>528</v>
      </c>
      <c r="C251" s="23">
        <v>34943</v>
      </c>
      <c r="D251" s="23">
        <v>160</v>
      </c>
      <c r="E251" s="23">
        <v>2374</v>
      </c>
      <c r="F251" s="23" t="s">
        <v>928</v>
      </c>
      <c r="G251" s="23">
        <v>8</v>
      </c>
      <c r="H251" s="23">
        <v>0</v>
      </c>
      <c r="I251" s="23">
        <v>0</v>
      </c>
      <c r="J251" s="23">
        <v>3200</v>
      </c>
      <c r="K251" s="24"/>
      <c r="L251" s="24"/>
      <c r="M251" s="24"/>
      <c r="N251" s="24"/>
      <c r="O251" s="23">
        <v>123</v>
      </c>
      <c r="P251" s="26" t="s">
        <v>307</v>
      </c>
      <c r="Q251" s="23" t="s">
        <v>44</v>
      </c>
      <c r="R251" s="23" t="s">
        <v>45</v>
      </c>
      <c r="S251" s="23"/>
      <c r="T251" s="23"/>
      <c r="U251" s="23"/>
      <c r="V251" s="23"/>
      <c r="W251" s="23"/>
      <c r="X251" s="23"/>
      <c r="Y251" s="98" t="s">
        <v>1111</v>
      </c>
    </row>
    <row r="252" spans="1:26" x14ac:dyDescent="0.5">
      <c r="A252" s="23">
        <v>124</v>
      </c>
      <c r="B252" s="23" t="s">
        <v>528</v>
      </c>
      <c r="C252" s="23">
        <v>7241</v>
      </c>
      <c r="D252" s="23">
        <v>71</v>
      </c>
      <c r="E252" s="23">
        <v>255</v>
      </c>
      <c r="F252" s="23" t="s">
        <v>928</v>
      </c>
      <c r="G252" s="23">
        <v>0</v>
      </c>
      <c r="H252" s="23">
        <v>1</v>
      </c>
      <c r="I252" s="23">
        <v>6</v>
      </c>
      <c r="J252" s="23">
        <v>106</v>
      </c>
      <c r="K252" s="24"/>
      <c r="L252" s="24"/>
      <c r="M252" s="24"/>
      <c r="N252" s="24"/>
      <c r="O252" s="23">
        <v>124</v>
      </c>
      <c r="P252" s="26" t="s">
        <v>343</v>
      </c>
      <c r="Q252" s="23" t="s">
        <v>44</v>
      </c>
      <c r="R252" s="23" t="s">
        <v>45</v>
      </c>
      <c r="S252" s="23"/>
      <c r="T252" s="23"/>
      <c r="U252" s="23"/>
      <c r="V252" s="23"/>
      <c r="W252" s="23"/>
      <c r="X252" s="23"/>
      <c r="Y252" s="98" t="s">
        <v>1112</v>
      </c>
    </row>
    <row r="253" spans="1:26" x14ac:dyDescent="0.5">
      <c r="A253" s="23"/>
      <c r="B253" s="23" t="s">
        <v>528</v>
      </c>
      <c r="C253" s="23">
        <v>32806</v>
      </c>
      <c r="D253" s="23">
        <v>197</v>
      </c>
      <c r="E253" s="23">
        <v>2109</v>
      </c>
      <c r="F253" s="23" t="s">
        <v>928</v>
      </c>
      <c r="G253" s="23">
        <v>22</v>
      </c>
      <c r="H253" s="23">
        <v>2</v>
      </c>
      <c r="I253" s="23">
        <v>35</v>
      </c>
      <c r="J253" s="23">
        <v>9035</v>
      </c>
      <c r="K253" s="24"/>
      <c r="L253" s="24"/>
      <c r="M253" s="24"/>
      <c r="N253" s="24"/>
      <c r="O253" s="23"/>
      <c r="P253" s="26"/>
      <c r="Q253" s="23"/>
      <c r="R253" s="23"/>
      <c r="S253" s="23"/>
      <c r="T253" s="23"/>
      <c r="U253" s="23"/>
      <c r="V253" s="23"/>
      <c r="W253" s="23"/>
      <c r="X253" s="23"/>
      <c r="Y253" s="98"/>
    </row>
    <row r="254" spans="1:26" x14ac:dyDescent="0.5">
      <c r="A254" s="23">
        <v>125</v>
      </c>
      <c r="B254" s="23" t="s">
        <v>528</v>
      </c>
      <c r="C254" s="23">
        <v>43243</v>
      </c>
      <c r="D254" s="23">
        <v>124</v>
      </c>
      <c r="E254" s="23">
        <v>4090</v>
      </c>
      <c r="F254" s="23" t="s">
        <v>928</v>
      </c>
      <c r="G254" s="23">
        <v>5</v>
      </c>
      <c r="H254" s="23">
        <v>1</v>
      </c>
      <c r="I254" s="23">
        <v>66</v>
      </c>
      <c r="J254" s="23">
        <v>2166</v>
      </c>
      <c r="K254" s="24"/>
      <c r="L254" s="24"/>
      <c r="M254" s="24"/>
      <c r="N254" s="24"/>
      <c r="O254" s="23">
        <v>125</v>
      </c>
      <c r="P254" s="26" t="s">
        <v>1113</v>
      </c>
      <c r="Q254" s="23" t="s">
        <v>1114</v>
      </c>
      <c r="R254" s="23"/>
      <c r="S254" s="23"/>
      <c r="T254" s="23"/>
      <c r="U254" s="23"/>
      <c r="V254" s="23"/>
      <c r="W254" s="23"/>
      <c r="X254" s="23"/>
      <c r="Y254" s="98" t="s">
        <v>1115</v>
      </c>
    </row>
    <row r="255" spans="1:26" x14ac:dyDescent="0.5">
      <c r="A255" s="23">
        <v>126</v>
      </c>
      <c r="B255" s="86" t="s">
        <v>528</v>
      </c>
      <c r="C255" s="86">
        <v>39288</v>
      </c>
      <c r="D255" s="86">
        <v>289</v>
      </c>
      <c r="E255" s="86">
        <v>3047</v>
      </c>
      <c r="F255" s="86" t="s">
        <v>928</v>
      </c>
      <c r="G255" s="86">
        <v>12</v>
      </c>
      <c r="H255" s="86">
        <v>2</v>
      </c>
      <c r="I255" s="86">
        <v>66</v>
      </c>
      <c r="J255" s="86">
        <v>5066</v>
      </c>
      <c r="K255" s="100"/>
      <c r="L255" s="100"/>
      <c r="M255" s="100"/>
      <c r="N255" s="100"/>
      <c r="O255" s="86">
        <v>126</v>
      </c>
      <c r="P255" s="89" t="s">
        <v>1038</v>
      </c>
      <c r="Q255" s="86" t="s">
        <v>44</v>
      </c>
      <c r="R255" s="86" t="s">
        <v>45</v>
      </c>
      <c r="S255" s="86"/>
      <c r="T255" s="86"/>
      <c r="U255" s="86"/>
      <c r="V255" s="86"/>
      <c r="W255" s="86"/>
      <c r="X255" s="86"/>
      <c r="Y255" s="104" t="s">
        <v>1194</v>
      </c>
      <c r="Z255" s="9" t="s">
        <v>1192</v>
      </c>
    </row>
    <row r="256" spans="1:26" x14ac:dyDescent="0.5">
      <c r="A256" s="23">
        <v>127</v>
      </c>
      <c r="B256" s="23" t="s">
        <v>528</v>
      </c>
      <c r="C256" s="23">
        <v>22360</v>
      </c>
      <c r="D256" s="23">
        <v>31</v>
      </c>
      <c r="E256" s="23">
        <v>1976</v>
      </c>
      <c r="F256" s="23" t="s">
        <v>928</v>
      </c>
      <c r="G256" s="23">
        <v>9</v>
      </c>
      <c r="H256" s="23">
        <v>1</v>
      </c>
      <c r="I256" s="23">
        <v>50</v>
      </c>
      <c r="J256" s="23">
        <v>3750</v>
      </c>
      <c r="K256" s="24"/>
      <c r="L256" s="24"/>
      <c r="M256" s="24"/>
      <c r="N256" s="24"/>
      <c r="O256" s="23">
        <v>127</v>
      </c>
      <c r="P256" s="26" t="s">
        <v>1116</v>
      </c>
      <c r="Q256" s="23" t="s">
        <v>1117</v>
      </c>
      <c r="R256" s="23"/>
      <c r="S256" s="23"/>
      <c r="T256" s="23"/>
      <c r="U256" s="23"/>
      <c r="V256" s="23"/>
      <c r="W256" s="23"/>
      <c r="X256" s="23"/>
      <c r="Y256" s="98" t="s">
        <v>1118</v>
      </c>
    </row>
    <row r="257" spans="1:26" x14ac:dyDescent="0.5">
      <c r="A257" s="23"/>
      <c r="B257" s="23" t="s">
        <v>997</v>
      </c>
      <c r="C257" s="23"/>
      <c r="D257" s="23">
        <v>12</v>
      </c>
      <c r="E257" s="23"/>
      <c r="F257" s="23" t="s">
        <v>928</v>
      </c>
      <c r="G257" s="23">
        <v>6</v>
      </c>
      <c r="H257" s="23">
        <v>1</v>
      </c>
      <c r="I257" s="23">
        <v>70</v>
      </c>
      <c r="J257" s="23">
        <v>2570</v>
      </c>
      <c r="K257" s="24"/>
      <c r="L257" s="24"/>
      <c r="M257" s="24"/>
      <c r="N257" s="24"/>
      <c r="O257" s="23"/>
      <c r="P257" s="26"/>
      <c r="Q257" s="23"/>
      <c r="R257" s="23"/>
      <c r="S257" s="23"/>
      <c r="T257" s="23"/>
      <c r="U257" s="23"/>
      <c r="V257" s="23"/>
      <c r="W257" s="23"/>
      <c r="X257" s="23"/>
      <c r="Y257" s="98"/>
    </row>
    <row r="258" spans="1:26" x14ac:dyDescent="0.5">
      <c r="A258" s="23">
        <v>128</v>
      </c>
      <c r="B258" s="23" t="s">
        <v>528</v>
      </c>
      <c r="C258" s="23">
        <v>49353</v>
      </c>
      <c r="D258" s="23">
        <v>450</v>
      </c>
      <c r="E258" s="23">
        <v>4953</v>
      </c>
      <c r="F258" s="23" t="s">
        <v>928</v>
      </c>
      <c r="G258" s="23">
        <v>9</v>
      </c>
      <c r="H258" s="23">
        <v>3</v>
      </c>
      <c r="I258" s="23">
        <v>98</v>
      </c>
      <c r="J258" s="23">
        <v>3998</v>
      </c>
      <c r="K258" s="24"/>
      <c r="L258" s="24"/>
      <c r="M258" s="24"/>
      <c r="N258" s="24"/>
      <c r="O258" s="23">
        <v>128</v>
      </c>
      <c r="P258" s="26" t="s">
        <v>1119</v>
      </c>
      <c r="Q258" s="23" t="s">
        <v>44</v>
      </c>
      <c r="R258" s="23" t="s">
        <v>45</v>
      </c>
      <c r="S258" s="23"/>
      <c r="T258" s="23"/>
      <c r="U258" s="23"/>
      <c r="V258" s="23"/>
      <c r="W258" s="23"/>
      <c r="X258" s="23"/>
      <c r="Y258" s="98" t="s">
        <v>1120</v>
      </c>
    </row>
    <row r="259" spans="1:26" x14ac:dyDescent="0.5">
      <c r="A259" s="23"/>
      <c r="B259" s="23" t="s">
        <v>1168</v>
      </c>
      <c r="C259" s="23"/>
      <c r="D259" s="23"/>
      <c r="E259" s="23"/>
      <c r="F259" s="23"/>
      <c r="G259" s="23"/>
      <c r="H259" s="23"/>
      <c r="I259" s="23"/>
      <c r="J259" s="23"/>
      <c r="K259" s="24"/>
      <c r="L259" s="24"/>
      <c r="M259" s="24"/>
      <c r="N259" s="24"/>
      <c r="O259" s="23"/>
      <c r="P259" s="26"/>
      <c r="Q259" s="23"/>
      <c r="R259" s="23"/>
      <c r="S259" s="23"/>
      <c r="T259" s="23"/>
      <c r="U259" s="23"/>
      <c r="V259" s="23"/>
      <c r="W259" s="23"/>
      <c r="X259" s="23"/>
      <c r="Y259" s="98"/>
    </row>
    <row r="260" spans="1:26" x14ac:dyDescent="0.5">
      <c r="A260" s="23">
        <v>129</v>
      </c>
      <c r="B260" s="23" t="s">
        <v>528</v>
      </c>
      <c r="C260" s="23">
        <v>39860</v>
      </c>
      <c r="D260" s="23">
        <v>113</v>
      </c>
      <c r="E260" s="23">
        <v>3376</v>
      </c>
      <c r="F260" s="23" t="s">
        <v>928</v>
      </c>
      <c r="G260" s="23">
        <v>6</v>
      </c>
      <c r="H260" s="23">
        <v>3</v>
      </c>
      <c r="I260" s="23">
        <v>54</v>
      </c>
      <c r="J260" s="23">
        <v>2754</v>
      </c>
      <c r="K260" s="24"/>
      <c r="L260" s="24"/>
      <c r="M260" s="24"/>
      <c r="N260" s="24"/>
      <c r="O260" s="23">
        <v>129</v>
      </c>
      <c r="P260" s="26" t="s">
        <v>1121</v>
      </c>
      <c r="Q260" s="23" t="s">
        <v>1122</v>
      </c>
      <c r="R260" s="23"/>
      <c r="S260" s="23"/>
      <c r="T260" s="23"/>
      <c r="U260" s="23"/>
      <c r="V260" s="23"/>
      <c r="W260" s="23"/>
      <c r="X260" s="23"/>
      <c r="Y260" s="98" t="s">
        <v>1123</v>
      </c>
    </row>
    <row r="261" spans="1:26" x14ac:dyDescent="0.5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4"/>
      <c r="L261" s="24"/>
      <c r="M261" s="24"/>
      <c r="N261" s="24"/>
      <c r="O261" s="23"/>
      <c r="P261" s="26"/>
      <c r="Q261" s="23"/>
      <c r="R261" s="23"/>
      <c r="S261" s="23"/>
      <c r="T261" s="23"/>
      <c r="U261" s="23"/>
      <c r="V261" s="23"/>
      <c r="W261" s="23"/>
      <c r="X261" s="23"/>
      <c r="Y261" s="26"/>
    </row>
    <row r="262" spans="1:26" x14ac:dyDescent="0.5">
      <c r="A262" s="50"/>
      <c r="B262" s="50"/>
      <c r="C262" s="50"/>
      <c r="D262" s="50"/>
      <c r="E262" s="50"/>
      <c r="F262" s="50"/>
      <c r="G262" s="50"/>
      <c r="H262" s="50"/>
      <c r="I262" s="50"/>
      <c r="J262" s="50"/>
      <c r="K262" s="51"/>
      <c r="L262" s="51"/>
      <c r="M262" s="51"/>
      <c r="N262" s="51"/>
      <c r="O262" s="50"/>
      <c r="P262" s="52"/>
      <c r="Q262" s="50"/>
      <c r="R262" s="50"/>
      <c r="S262" s="50"/>
      <c r="T262" s="50"/>
      <c r="U262" s="50"/>
      <c r="V262" s="50"/>
      <c r="W262" s="50"/>
      <c r="X262" s="50"/>
      <c r="Y262" s="52"/>
      <c r="Z262" s="53"/>
    </row>
    <row r="263" spans="1:26" x14ac:dyDescent="0.5">
      <c r="A263" s="77"/>
      <c r="B263" s="77"/>
      <c r="C263" s="77"/>
      <c r="D263" s="77"/>
      <c r="E263" s="77"/>
      <c r="F263" s="77"/>
      <c r="G263" s="77"/>
      <c r="H263" s="77"/>
      <c r="I263" s="77"/>
      <c r="J263" s="77"/>
      <c r="K263" s="77"/>
      <c r="L263" s="77"/>
      <c r="M263" s="77"/>
      <c r="N263" s="77"/>
      <c r="O263" s="77"/>
      <c r="P263" s="78"/>
      <c r="Q263" s="77"/>
      <c r="R263" s="77"/>
      <c r="S263" s="77"/>
      <c r="T263" s="77"/>
      <c r="U263" s="77"/>
      <c r="V263" s="77"/>
      <c r="W263" s="77"/>
      <c r="X263" s="77"/>
      <c r="Y263" s="78"/>
      <c r="Z263" s="53"/>
    </row>
    <row r="268" spans="1:26" x14ac:dyDescent="0.5">
      <c r="K268" s="88"/>
    </row>
    <row r="269" spans="1:26" x14ac:dyDescent="0.5">
      <c r="K269" s="88"/>
    </row>
    <row r="270" spans="1:26" x14ac:dyDescent="0.5">
      <c r="K270" s="88"/>
    </row>
    <row r="271" spans="1:26" x14ac:dyDescent="0.5">
      <c r="K271" s="88"/>
    </row>
  </sheetData>
  <mergeCells count="35">
    <mergeCell ref="T7:T9"/>
    <mergeCell ref="U7:U9"/>
    <mergeCell ref="V7:V9"/>
    <mergeCell ref="W7:W9"/>
    <mergeCell ref="T6:W6"/>
    <mergeCell ref="X6:X9"/>
    <mergeCell ref="Y6:Y9"/>
    <mergeCell ref="D7:D9"/>
    <mergeCell ref="E7:E9"/>
    <mergeCell ref="G7:G9"/>
    <mergeCell ref="H7:H9"/>
    <mergeCell ref="I7:I9"/>
    <mergeCell ref="J7:J9"/>
    <mergeCell ref="K7:K9"/>
    <mergeCell ref="J6:N6"/>
    <mergeCell ref="O6:O9"/>
    <mergeCell ref="P6:P9"/>
    <mergeCell ref="Q6:Q9"/>
    <mergeCell ref="R6:R9"/>
    <mergeCell ref="S6:S9"/>
    <mergeCell ref="L7:L9"/>
    <mergeCell ref="M7:M9"/>
    <mergeCell ref="N7:N9"/>
    <mergeCell ref="A6:A9"/>
    <mergeCell ref="B6:B9"/>
    <mergeCell ref="C6:C9"/>
    <mergeCell ref="D6:E6"/>
    <mergeCell ref="F6:F9"/>
    <mergeCell ref="G6:I6"/>
    <mergeCell ref="L1:N1"/>
    <mergeCell ref="X1:Y1"/>
    <mergeCell ref="A2:Y2"/>
    <mergeCell ref="A3:Y3"/>
    <mergeCell ref="A5:N5"/>
    <mergeCell ref="O5:Y5"/>
  </mergeCells>
  <phoneticPr fontId="14" type="noConversion"/>
  <pageMargins left="0.20833333333333301" right="0.1640625" top="0.25833333333333303" bottom="0.3671875" header="0.3" footer="0.3"/>
  <pageSetup paperSize="9" scale="73" orientation="landscape" r:id="rId1"/>
  <rowBreaks count="5" manualBreakCount="5">
    <brk id="63" max="25" man="1"/>
    <brk id="92" max="25" man="1"/>
    <brk id="122" max="25" man="1"/>
    <brk id="181" max="25" man="1"/>
    <brk id="240" max="2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Z164"/>
  <sheetViews>
    <sheetView view="pageBreakPreview" topLeftCell="A4" zoomScale="85" zoomScaleNormal="100" zoomScaleSheetLayoutView="85" workbookViewId="0">
      <pane ySplit="6" topLeftCell="A22" activePane="bottomLeft" state="frozen"/>
      <selection activeCell="L68" sqref="L68"/>
      <selection pane="bottomLeft" activeCell="Q32" sqref="Q32"/>
    </sheetView>
  </sheetViews>
  <sheetFormatPr defaultRowHeight="19.8" x14ac:dyDescent="0.5"/>
  <cols>
    <col min="1" max="1" width="3.3984375" style="9" customWidth="1"/>
    <col min="2" max="3" width="5.59765625" style="9" customWidth="1"/>
    <col min="4" max="4" width="6" style="9" customWidth="1"/>
    <col min="5" max="5" width="5.3984375" style="9" customWidth="1"/>
    <col min="6" max="6" width="10" style="9" customWidth="1"/>
    <col min="7" max="7" width="3.09765625" style="9" customWidth="1"/>
    <col min="8" max="8" width="3.69921875" style="9" customWidth="1"/>
    <col min="9" max="9" width="5.19921875" style="9" customWidth="1"/>
    <col min="10" max="10" width="6.8984375" style="9" customWidth="1"/>
    <col min="11" max="11" width="7.09765625" style="9" customWidth="1"/>
    <col min="12" max="12" width="6.09765625" style="9" customWidth="1"/>
    <col min="13" max="13" width="7" style="9" customWidth="1"/>
    <col min="14" max="14" width="7.59765625" style="9" customWidth="1"/>
    <col min="15" max="15" width="3.19921875" style="9" customWidth="1"/>
    <col min="16" max="16" width="7.19921875" style="9" customWidth="1"/>
    <col min="17" max="17" width="11.59765625" style="9" customWidth="1"/>
    <col min="18" max="19" width="11.19921875" style="9" customWidth="1"/>
    <col min="20" max="20" width="8.09765625" style="9" customWidth="1"/>
    <col min="21" max="21" width="5.8984375" style="9" customWidth="1"/>
    <col min="22" max="22" width="5" style="9" customWidth="1"/>
    <col min="23" max="23" width="8.3984375" style="9" customWidth="1"/>
    <col min="24" max="24" width="8.59765625" style="9" customWidth="1"/>
    <col min="25" max="25" width="9" style="44" customWidth="1"/>
    <col min="26" max="256" width="9" style="9"/>
    <col min="257" max="257" width="3.3984375" style="9" customWidth="1"/>
    <col min="258" max="258" width="5.3984375" style="9" customWidth="1"/>
    <col min="259" max="259" width="5.59765625" style="9" customWidth="1"/>
    <col min="260" max="260" width="6" style="9" customWidth="1"/>
    <col min="261" max="261" width="5.3984375" style="9" customWidth="1"/>
    <col min="262" max="262" width="10" style="9" customWidth="1"/>
    <col min="263" max="263" width="3.09765625" style="9" customWidth="1"/>
    <col min="264" max="264" width="3.69921875" style="9" customWidth="1"/>
    <col min="265" max="265" width="3.3984375" style="9" customWidth="1"/>
    <col min="266" max="266" width="6.8984375" style="9" customWidth="1"/>
    <col min="267" max="267" width="7.09765625" style="9" customWidth="1"/>
    <col min="268" max="268" width="6.09765625" style="9" customWidth="1"/>
    <col min="269" max="269" width="7" style="9" customWidth="1"/>
    <col min="270" max="270" width="7.59765625" style="9" customWidth="1"/>
    <col min="271" max="271" width="3.19921875" style="9" customWidth="1"/>
    <col min="272" max="272" width="7.19921875" style="9" customWidth="1"/>
    <col min="273" max="273" width="11.59765625" style="9" customWidth="1"/>
    <col min="274" max="275" width="11.19921875" style="9" customWidth="1"/>
    <col min="276" max="276" width="8.09765625" style="9" customWidth="1"/>
    <col min="277" max="277" width="5.8984375" style="9" customWidth="1"/>
    <col min="278" max="278" width="5" style="9" customWidth="1"/>
    <col min="279" max="279" width="8.3984375" style="9" customWidth="1"/>
    <col min="280" max="280" width="8.59765625" style="9" customWidth="1"/>
    <col min="281" max="281" width="6.3984375" style="9" customWidth="1"/>
    <col min="282" max="512" width="9" style="9"/>
    <col min="513" max="513" width="3.3984375" style="9" customWidth="1"/>
    <col min="514" max="514" width="5.3984375" style="9" customWidth="1"/>
    <col min="515" max="515" width="5.59765625" style="9" customWidth="1"/>
    <col min="516" max="516" width="6" style="9" customWidth="1"/>
    <col min="517" max="517" width="5.3984375" style="9" customWidth="1"/>
    <col min="518" max="518" width="10" style="9" customWidth="1"/>
    <col min="519" max="519" width="3.09765625" style="9" customWidth="1"/>
    <col min="520" max="520" width="3.69921875" style="9" customWidth="1"/>
    <col min="521" max="521" width="3.3984375" style="9" customWidth="1"/>
    <col min="522" max="522" width="6.8984375" style="9" customWidth="1"/>
    <col min="523" max="523" width="7.09765625" style="9" customWidth="1"/>
    <col min="524" max="524" width="6.09765625" style="9" customWidth="1"/>
    <col min="525" max="525" width="7" style="9" customWidth="1"/>
    <col min="526" max="526" width="7.59765625" style="9" customWidth="1"/>
    <col min="527" max="527" width="3.19921875" style="9" customWidth="1"/>
    <col min="528" max="528" width="7.19921875" style="9" customWidth="1"/>
    <col min="529" max="529" width="11.59765625" style="9" customWidth="1"/>
    <col min="530" max="531" width="11.19921875" style="9" customWidth="1"/>
    <col min="532" max="532" width="8.09765625" style="9" customWidth="1"/>
    <col min="533" max="533" width="5.8984375" style="9" customWidth="1"/>
    <col min="534" max="534" width="5" style="9" customWidth="1"/>
    <col min="535" max="535" width="8.3984375" style="9" customWidth="1"/>
    <col min="536" max="536" width="8.59765625" style="9" customWidth="1"/>
    <col min="537" max="537" width="6.3984375" style="9" customWidth="1"/>
    <col min="538" max="768" width="9" style="9"/>
    <col min="769" max="769" width="3.3984375" style="9" customWidth="1"/>
    <col min="770" max="770" width="5.3984375" style="9" customWidth="1"/>
    <col min="771" max="771" width="5.59765625" style="9" customWidth="1"/>
    <col min="772" max="772" width="6" style="9" customWidth="1"/>
    <col min="773" max="773" width="5.3984375" style="9" customWidth="1"/>
    <col min="774" max="774" width="10" style="9" customWidth="1"/>
    <col min="775" max="775" width="3.09765625" style="9" customWidth="1"/>
    <col min="776" max="776" width="3.69921875" style="9" customWidth="1"/>
    <col min="777" max="777" width="3.3984375" style="9" customWidth="1"/>
    <col min="778" max="778" width="6.8984375" style="9" customWidth="1"/>
    <col min="779" max="779" width="7.09765625" style="9" customWidth="1"/>
    <col min="780" max="780" width="6.09765625" style="9" customWidth="1"/>
    <col min="781" max="781" width="7" style="9" customWidth="1"/>
    <col min="782" max="782" width="7.59765625" style="9" customWidth="1"/>
    <col min="783" max="783" width="3.19921875" style="9" customWidth="1"/>
    <col min="784" max="784" width="7.19921875" style="9" customWidth="1"/>
    <col min="785" max="785" width="11.59765625" style="9" customWidth="1"/>
    <col min="786" max="787" width="11.19921875" style="9" customWidth="1"/>
    <col min="788" max="788" width="8.09765625" style="9" customWidth="1"/>
    <col min="789" max="789" width="5.8984375" style="9" customWidth="1"/>
    <col min="790" max="790" width="5" style="9" customWidth="1"/>
    <col min="791" max="791" width="8.3984375" style="9" customWidth="1"/>
    <col min="792" max="792" width="8.59765625" style="9" customWidth="1"/>
    <col min="793" max="793" width="6.3984375" style="9" customWidth="1"/>
    <col min="794" max="1024" width="9" style="9"/>
    <col min="1025" max="1025" width="3.3984375" style="9" customWidth="1"/>
    <col min="1026" max="1026" width="5.3984375" style="9" customWidth="1"/>
    <col min="1027" max="1027" width="5.59765625" style="9" customWidth="1"/>
    <col min="1028" max="1028" width="6" style="9" customWidth="1"/>
    <col min="1029" max="1029" width="5.3984375" style="9" customWidth="1"/>
    <col min="1030" max="1030" width="10" style="9" customWidth="1"/>
    <col min="1031" max="1031" width="3.09765625" style="9" customWidth="1"/>
    <col min="1032" max="1032" width="3.69921875" style="9" customWidth="1"/>
    <col min="1033" max="1033" width="3.3984375" style="9" customWidth="1"/>
    <col min="1034" max="1034" width="6.8984375" style="9" customWidth="1"/>
    <col min="1035" max="1035" width="7.09765625" style="9" customWidth="1"/>
    <col min="1036" max="1036" width="6.09765625" style="9" customWidth="1"/>
    <col min="1037" max="1037" width="7" style="9" customWidth="1"/>
    <col min="1038" max="1038" width="7.59765625" style="9" customWidth="1"/>
    <col min="1039" max="1039" width="3.19921875" style="9" customWidth="1"/>
    <col min="1040" max="1040" width="7.19921875" style="9" customWidth="1"/>
    <col min="1041" max="1041" width="11.59765625" style="9" customWidth="1"/>
    <col min="1042" max="1043" width="11.19921875" style="9" customWidth="1"/>
    <col min="1044" max="1044" width="8.09765625" style="9" customWidth="1"/>
    <col min="1045" max="1045" width="5.8984375" style="9" customWidth="1"/>
    <col min="1046" max="1046" width="5" style="9" customWidth="1"/>
    <col min="1047" max="1047" width="8.3984375" style="9" customWidth="1"/>
    <col min="1048" max="1048" width="8.59765625" style="9" customWidth="1"/>
    <col min="1049" max="1049" width="6.3984375" style="9" customWidth="1"/>
    <col min="1050" max="1280" width="9" style="9"/>
    <col min="1281" max="1281" width="3.3984375" style="9" customWidth="1"/>
    <col min="1282" max="1282" width="5.3984375" style="9" customWidth="1"/>
    <col min="1283" max="1283" width="5.59765625" style="9" customWidth="1"/>
    <col min="1284" max="1284" width="6" style="9" customWidth="1"/>
    <col min="1285" max="1285" width="5.3984375" style="9" customWidth="1"/>
    <col min="1286" max="1286" width="10" style="9" customWidth="1"/>
    <col min="1287" max="1287" width="3.09765625" style="9" customWidth="1"/>
    <col min="1288" max="1288" width="3.69921875" style="9" customWidth="1"/>
    <col min="1289" max="1289" width="3.3984375" style="9" customWidth="1"/>
    <col min="1290" max="1290" width="6.8984375" style="9" customWidth="1"/>
    <col min="1291" max="1291" width="7.09765625" style="9" customWidth="1"/>
    <col min="1292" max="1292" width="6.09765625" style="9" customWidth="1"/>
    <col min="1293" max="1293" width="7" style="9" customWidth="1"/>
    <col min="1294" max="1294" width="7.59765625" style="9" customWidth="1"/>
    <col min="1295" max="1295" width="3.19921875" style="9" customWidth="1"/>
    <col min="1296" max="1296" width="7.19921875" style="9" customWidth="1"/>
    <col min="1297" max="1297" width="11.59765625" style="9" customWidth="1"/>
    <col min="1298" max="1299" width="11.19921875" style="9" customWidth="1"/>
    <col min="1300" max="1300" width="8.09765625" style="9" customWidth="1"/>
    <col min="1301" max="1301" width="5.8984375" style="9" customWidth="1"/>
    <col min="1302" max="1302" width="5" style="9" customWidth="1"/>
    <col min="1303" max="1303" width="8.3984375" style="9" customWidth="1"/>
    <col min="1304" max="1304" width="8.59765625" style="9" customWidth="1"/>
    <col min="1305" max="1305" width="6.3984375" style="9" customWidth="1"/>
    <col min="1306" max="1536" width="9" style="9"/>
    <col min="1537" max="1537" width="3.3984375" style="9" customWidth="1"/>
    <col min="1538" max="1538" width="5.3984375" style="9" customWidth="1"/>
    <col min="1539" max="1539" width="5.59765625" style="9" customWidth="1"/>
    <col min="1540" max="1540" width="6" style="9" customWidth="1"/>
    <col min="1541" max="1541" width="5.3984375" style="9" customWidth="1"/>
    <col min="1542" max="1542" width="10" style="9" customWidth="1"/>
    <col min="1543" max="1543" width="3.09765625" style="9" customWidth="1"/>
    <col min="1544" max="1544" width="3.69921875" style="9" customWidth="1"/>
    <col min="1545" max="1545" width="3.3984375" style="9" customWidth="1"/>
    <col min="1546" max="1546" width="6.8984375" style="9" customWidth="1"/>
    <col min="1547" max="1547" width="7.09765625" style="9" customWidth="1"/>
    <col min="1548" max="1548" width="6.09765625" style="9" customWidth="1"/>
    <col min="1549" max="1549" width="7" style="9" customWidth="1"/>
    <col min="1550" max="1550" width="7.59765625" style="9" customWidth="1"/>
    <col min="1551" max="1551" width="3.19921875" style="9" customWidth="1"/>
    <col min="1552" max="1552" width="7.19921875" style="9" customWidth="1"/>
    <col min="1553" max="1553" width="11.59765625" style="9" customWidth="1"/>
    <col min="1554" max="1555" width="11.19921875" style="9" customWidth="1"/>
    <col min="1556" max="1556" width="8.09765625" style="9" customWidth="1"/>
    <col min="1557" max="1557" width="5.8984375" style="9" customWidth="1"/>
    <col min="1558" max="1558" width="5" style="9" customWidth="1"/>
    <col min="1559" max="1559" width="8.3984375" style="9" customWidth="1"/>
    <col min="1560" max="1560" width="8.59765625" style="9" customWidth="1"/>
    <col min="1561" max="1561" width="6.3984375" style="9" customWidth="1"/>
    <col min="1562" max="1792" width="9" style="9"/>
    <col min="1793" max="1793" width="3.3984375" style="9" customWidth="1"/>
    <col min="1794" max="1794" width="5.3984375" style="9" customWidth="1"/>
    <col min="1795" max="1795" width="5.59765625" style="9" customWidth="1"/>
    <col min="1796" max="1796" width="6" style="9" customWidth="1"/>
    <col min="1797" max="1797" width="5.3984375" style="9" customWidth="1"/>
    <col min="1798" max="1798" width="10" style="9" customWidth="1"/>
    <col min="1799" max="1799" width="3.09765625" style="9" customWidth="1"/>
    <col min="1800" max="1800" width="3.69921875" style="9" customWidth="1"/>
    <col min="1801" max="1801" width="3.3984375" style="9" customWidth="1"/>
    <col min="1802" max="1802" width="6.8984375" style="9" customWidth="1"/>
    <col min="1803" max="1803" width="7.09765625" style="9" customWidth="1"/>
    <col min="1804" max="1804" width="6.09765625" style="9" customWidth="1"/>
    <col min="1805" max="1805" width="7" style="9" customWidth="1"/>
    <col min="1806" max="1806" width="7.59765625" style="9" customWidth="1"/>
    <col min="1807" max="1807" width="3.19921875" style="9" customWidth="1"/>
    <col min="1808" max="1808" width="7.19921875" style="9" customWidth="1"/>
    <col min="1809" max="1809" width="11.59765625" style="9" customWidth="1"/>
    <col min="1810" max="1811" width="11.19921875" style="9" customWidth="1"/>
    <col min="1812" max="1812" width="8.09765625" style="9" customWidth="1"/>
    <col min="1813" max="1813" width="5.8984375" style="9" customWidth="1"/>
    <col min="1814" max="1814" width="5" style="9" customWidth="1"/>
    <col min="1815" max="1815" width="8.3984375" style="9" customWidth="1"/>
    <col min="1816" max="1816" width="8.59765625" style="9" customWidth="1"/>
    <col min="1817" max="1817" width="6.3984375" style="9" customWidth="1"/>
    <col min="1818" max="2048" width="9" style="9"/>
    <col min="2049" max="2049" width="3.3984375" style="9" customWidth="1"/>
    <col min="2050" max="2050" width="5.3984375" style="9" customWidth="1"/>
    <col min="2051" max="2051" width="5.59765625" style="9" customWidth="1"/>
    <col min="2052" max="2052" width="6" style="9" customWidth="1"/>
    <col min="2053" max="2053" width="5.3984375" style="9" customWidth="1"/>
    <col min="2054" max="2054" width="10" style="9" customWidth="1"/>
    <col min="2055" max="2055" width="3.09765625" style="9" customWidth="1"/>
    <col min="2056" max="2056" width="3.69921875" style="9" customWidth="1"/>
    <col min="2057" max="2057" width="3.3984375" style="9" customWidth="1"/>
    <col min="2058" max="2058" width="6.8984375" style="9" customWidth="1"/>
    <col min="2059" max="2059" width="7.09765625" style="9" customWidth="1"/>
    <col min="2060" max="2060" width="6.09765625" style="9" customWidth="1"/>
    <col min="2061" max="2061" width="7" style="9" customWidth="1"/>
    <col min="2062" max="2062" width="7.59765625" style="9" customWidth="1"/>
    <col min="2063" max="2063" width="3.19921875" style="9" customWidth="1"/>
    <col min="2064" max="2064" width="7.19921875" style="9" customWidth="1"/>
    <col min="2065" max="2065" width="11.59765625" style="9" customWidth="1"/>
    <col min="2066" max="2067" width="11.19921875" style="9" customWidth="1"/>
    <col min="2068" max="2068" width="8.09765625" style="9" customWidth="1"/>
    <col min="2069" max="2069" width="5.8984375" style="9" customWidth="1"/>
    <col min="2070" max="2070" width="5" style="9" customWidth="1"/>
    <col min="2071" max="2071" width="8.3984375" style="9" customWidth="1"/>
    <col min="2072" max="2072" width="8.59765625" style="9" customWidth="1"/>
    <col min="2073" max="2073" width="6.3984375" style="9" customWidth="1"/>
    <col min="2074" max="2304" width="9" style="9"/>
    <col min="2305" max="2305" width="3.3984375" style="9" customWidth="1"/>
    <col min="2306" max="2306" width="5.3984375" style="9" customWidth="1"/>
    <col min="2307" max="2307" width="5.59765625" style="9" customWidth="1"/>
    <col min="2308" max="2308" width="6" style="9" customWidth="1"/>
    <col min="2309" max="2309" width="5.3984375" style="9" customWidth="1"/>
    <col min="2310" max="2310" width="10" style="9" customWidth="1"/>
    <col min="2311" max="2311" width="3.09765625" style="9" customWidth="1"/>
    <col min="2312" max="2312" width="3.69921875" style="9" customWidth="1"/>
    <col min="2313" max="2313" width="3.3984375" style="9" customWidth="1"/>
    <col min="2314" max="2314" width="6.8984375" style="9" customWidth="1"/>
    <col min="2315" max="2315" width="7.09765625" style="9" customWidth="1"/>
    <col min="2316" max="2316" width="6.09765625" style="9" customWidth="1"/>
    <col min="2317" max="2317" width="7" style="9" customWidth="1"/>
    <col min="2318" max="2318" width="7.59765625" style="9" customWidth="1"/>
    <col min="2319" max="2319" width="3.19921875" style="9" customWidth="1"/>
    <col min="2320" max="2320" width="7.19921875" style="9" customWidth="1"/>
    <col min="2321" max="2321" width="11.59765625" style="9" customWidth="1"/>
    <col min="2322" max="2323" width="11.19921875" style="9" customWidth="1"/>
    <col min="2324" max="2324" width="8.09765625" style="9" customWidth="1"/>
    <col min="2325" max="2325" width="5.8984375" style="9" customWidth="1"/>
    <col min="2326" max="2326" width="5" style="9" customWidth="1"/>
    <col min="2327" max="2327" width="8.3984375" style="9" customWidth="1"/>
    <col min="2328" max="2328" width="8.59765625" style="9" customWidth="1"/>
    <col min="2329" max="2329" width="6.3984375" style="9" customWidth="1"/>
    <col min="2330" max="2560" width="9" style="9"/>
    <col min="2561" max="2561" width="3.3984375" style="9" customWidth="1"/>
    <col min="2562" max="2562" width="5.3984375" style="9" customWidth="1"/>
    <col min="2563" max="2563" width="5.59765625" style="9" customWidth="1"/>
    <col min="2564" max="2564" width="6" style="9" customWidth="1"/>
    <col min="2565" max="2565" width="5.3984375" style="9" customWidth="1"/>
    <col min="2566" max="2566" width="10" style="9" customWidth="1"/>
    <col min="2567" max="2567" width="3.09765625" style="9" customWidth="1"/>
    <col min="2568" max="2568" width="3.69921875" style="9" customWidth="1"/>
    <col min="2569" max="2569" width="3.3984375" style="9" customWidth="1"/>
    <col min="2570" max="2570" width="6.8984375" style="9" customWidth="1"/>
    <col min="2571" max="2571" width="7.09765625" style="9" customWidth="1"/>
    <col min="2572" max="2572" width="6.09765625" style="9" customWidth="1"/>
    <col min="2573" max="2573" width="7" style="9" customWidth="1"/>
    <col min="2574" max="2574" width="7.59765625" style="9" customWidth="1"/>
    <col min="2575" max="2575" width="3.19921875" style="9" customWidth="1"/>
    <col min="2576" max="2576" width="7.19921875" style="9" customWidth="1"/>
    <col min="2577" max="2577" width="11.59765625" style="9" customWidth="1"/>
    <col min="2578" max="2579" width="11.19921875" style="9" customWidth="1"/>
    <col min="2580" max="2580" width="8.09765625" style="9" customWidth="1"/>
    <col min="2581" max="2581" width="5.8984375" style="9" customWidth="1"/>
    <col min="2582" max="2582" width="5" style="9" customWidth="1"/>
    <col min="2583" max="2583" width="8.3984375" style="9" customWidth="1"/>
    <col min="2584" max="2584" width="8.59765625" style="9" customWidth="1"/>
    <col min="2585" max="2585" width="6.3984375" style="9" customWidth="1"/>
    <col min="2586" max="2816" width="9" style="9"/>
    <col min="2817" max="2817" width="3.3984375" style="9" customWidth="1"/>
    <col min="2818" max="2818" width="5.3984375" style="9" customWidth="1"/>
    <col min="2819" max="2819" width="5.59765625" style="9" customWidth="1"/>
    <col min="2820" max="2820" width="6" style="9" customWidth="1"/>
    <col min="2821" max="2821" width="5.3984375" style="9" customWidth="1"/>
    <col min="2822" max="2822" width="10" style="9" customWidth="1"/>
    <col min="2823" max="2823" width="3.09765625" style="9" customWidth="1"/>
    <col min="2824" max="2824" width="3.69921875" style="9" customWidth="1"/>
    <col min="2825" max="2825" width="3.3984375" style="9" customWidth="1"/>
    <col min="2826" max="2826" width="6.8984375" style="9" customWidth="1"/>
    <col min="2827" max="2827" width="7.09765625" style="9" customWidth="1"/>
    <col min="2828" max="2828" width="6.09765625" style="9" customWidth="1"/>
    <col min="2829" max="2829" width="7" style="9" customWidth="1"/>
    <col min="2830" max="2830" width="7.59765625" style="9" customWidth="1"/>
    <col min="2831" max="2831" width="3.19921875" style="9" customWidth="1"/>
    <col min="2832" max="2832" width="7.19921875" style="9" customWidth="1"/>
    <col min="2833" max="2833" width="11.59765625" style="9" customWidth="1"/>
    <col min="2834" max="2835" width="11.19921875" style="9" customWidth="1"/>
    <col min="2836" max="2836" width="8.09765625" style="9" customWidth="1"/>
    <col min="2837" max="2837" width="5.8984375" style="9" customWidth="1"/>
    <col min="2838" max="2838" width="5" style="9" customWidth="1"/>
    <col min="2839" max="2839" width="8.3984375" style="9" customWidth="1"/>
    <col min="2840" max="2840" width="8.59765625" style="9" customWidth="1"/>
    <col min="2841" max="2841" width="6.3984375" style="9" customWidth="1"/>
    <col min="2842" max="3072" width="9" style="9"/>
    <col min="3073" max="3073" width="3.3984375" style="9" customWidth="1"/>
    <col min="3074" max="3074" width="5.3984375" style="9" customWidth="1"/>
    <col min="3075" max="3075" width="5.59765625" style="9" customWidth="1"/>
    <col min="3076" max="3076" width="6" style="9" customWidth="1"/>
    <col min="3077" max="3077" width="5.3984375" style="9" customWidth="1"/>
    <col min="3078" max="3078" width="10" style="9" customWidth="1"/>
    <col min="3079" max="3079" width="3.09765625" style="9" customWidth="1"/>
    <col min="3080" max="3080" width="3.69921875" style="9" customWidth="1"/>
    <col min="3081" max="3081" width="3.3984375" style="9" customWidth="1"/>
    <col min="3082" max="3082" width="6.8984375" style="9" customWidth="1"/>
    <col min="3083" max="3083" width="7.09765625" style="9" customWidth="1"/>
    <col min="3084" max="3084" width="6.09765625" style="9" customWidth="1"/>
    <col min="3085" max="3085" width="7" style="9" customWidth="1"/>
    <col min="3086" max="3086" width="7.59765625" style="9" customWidth="1"/>
    <col min="3087" max="3087" width="3.19921875" style="9" customWidth="1"/>
    <col min="3088" max="3088" width="7.19921875" style="9" customWidth="1"/>
    <col min="3089" max="3089" width="11.59765625" style="9" customWidth="1"/>
    <col min="3090" max="3091" width="11.19921875" style="9" customWidth="1"/>
    <col min="3092" max="3092" width="8.09765625" style="9" customWidth="1"/>
    <col min="3093" max="3093" width="5.8984375" style="9" customWidth="1"/>
    <col min="3094" max="3094" width="5" style="9" customWidth="1"/>
    <col min="3095" max="3095" width="8.3984375" style="9" customWidth="1"/>
    <col min="3096" max="3096" width="8.59765625" style="9" customWidth="1"/>
    <col min="3097" max="3097" width="6.3984375" style="9" customWidth="1"/>
    <col min="3098" max="3328" width="9" style="9"/>
    <col min="3329" max="3329" width="3.3984375" style="9" customWidth="1"/>
    <col min="3330" max="3330" width="5.3984375" style="9" customWidth="1"/>
    <col min="3331" max="3331" width="5.59765625" style="9" customWidth="1"/>
    <col min="3332" max="3332" width="6" style="9" customWidth="1"/>
    <col min="3333" max="3333" width="5.3984375" style="9" customWidth="1"/>
    <col min="3334" max="3334" width="10" style="9" customWidth="1"/>
    <col min="3335" max="3335" width="3.09765625" style="9" customWidth="1"/>
    <col min="3336" max="3336" width="3.69921875" style="9" customWidth="1"/>
    <col min="3337" max="3337" width="3.3984375" style="9" customWidth="1"/>
    <col min="3338" max="3338" width="6.8984375" style="9" customWidth="1"/>
    <col min="3339" max="3339" width="7.09765625" style="9" customWidth="1"/>
    <col min="3340" max="3340" width="6.09765625" style="9" customWidth="1"/>
    <col min="3341" max="3341" width="7" style="9" customWidth="1"/>
    <col min="3342" max="3342" width="7.59765625" style="9" customWidth="1"/>
    <col min="3343" max="3343" width="3.19921875" style="9" customWidth="1"/>
    <col min="3344" max="3344" width="7.19921875" style="9" customWidth="1"/>
    <col min="3345" max="3345" width="11.59765625" style="9" customWidth="1"/>
    <col min="3346" max="3347" width="11.19921875" style="9" customWidth="1"/>
    <col min="3348" max="3348" width="8.09765625" style="9" customWidth="1"/>
    <col min="3349" max="3349" width="5.8984375" style="9" customWidth="1"/>
    <col min="3350" max="3350" width="5" style="9" customWidth="1"/>
    <col min="3351" max="3351" width="8.3984375" style="9" customWidth="1"/>
    <col min="3352" max="3352" width="8.59765625" style="9" customWidth="1"/>
    <col min="3353" max="3353" width="6.3984375" style="9" customWidth="1"/>
    <col min="3354" max="3584" width="9" style="9"/>
    <col min="3585" max="3585" width="3.3984375" style="9" customWidth="1"/>
    <col min="3586" max="3586" width="5.3984375" style="9" customWidth="1"/>
    <col min="3587" max="3587" width="5.59765625" style="9" customWidth="1"/>
    <col min="3588" max="3588" width="6" style="9" customWidth="1"/>
    <col min="3589" max="3589" width="5.3984375" style="9" customWidth="1"/>
    <col min="3590" max="3590" width="10" style="9" customWidth="1"/>
    <col min="3591" max="3591" width="3.09765625" style="9" customWidth="1"/>
    <col min="3592" max="3592" width="3.69921875" style="9" customWidth="1"/>
    <col min="3593" max="3593" width="3.3984375" style="9" customWidth="1"/>
    <col min="3594" max="3594" width="6.8984375" style="9" customWidth="1"/>
    <col min="3595" max="3595" width="7.09765625" style="9" customWidth="1"/>
    <col min="3596" max="3596" width="6.09765625" style="9" customWidth="1"/>
    <col min="3597" max="3597" width="7" style="9" customWidth="1"/>
    <col min="3598" max="3598" width="7.59765625" style="9" customWidth="1"/>
    <col min="3599" max="3599" width="3.19921875" style="9" customWidth="1"/>
    <col min="3600" max="3600" width="7.19921875" style="9" customWidth="1"/>
    <col min="3601" max="3601" width="11.59765625" style="9" customWidth="1"/>
    <col min="3602" max="3603" width="11.19921875" style="9" customWidth="1"/>
    <col min="3604" max="3604" width="8.09765625" style="9" customWidth="1"/>
    <col min="3605" max="3605" width="5.8984375" style="9" customWidth="1"/>
    <col min="3606" max="3606" width="5" style="9" customWidth="1"/>
    <col min="3607" max="3607" width="8.3984375" style="9" customWidth="1"/>
    <col min="3608" max="3608" width="8.59765625" style="9" customWidth="1"/>
    <col min="3609" max="3609" width="6.3984375" style="9" customWidth="1"/>
    <col min="3610" max="3840" width="9" style="9"/>
    <col min="3841" max="3841" width="3.3984375" style="9" customWidth="1"/>
    <col min="3842" max="3842" width="5.3984375" style="9" customWidth="1"/>
    <col min="3843" max="3843" width="5.59765625" style="9" customWidth="1"/>
    <col min="3844" max="3844" width="6" style="9" customWidth="1"/>
    <col min="3845" max="3845" width="5.3984375" style="9" customWidth="1"/>
    <col min="3846" max="3846" width="10" style="9" customWidth="1"/>
    <col min="3847" max="3847" width="3.09765625" style="9" customWidth="1"/>
    <col min="3848" max="3848" width="3.69921875" style="9" customWidth="1"/>
    <col min="3849" max="3849" width="3.3984375" style="9" customWidth="1"/>
    <col min="3850" max="3850" width="6.8984375" style="9" customWidth="1"/>
    <col min="3851" max="3851" width="7.09765625" style="9" customWidth="1"/>
    <col min="3852" max="3852" width="6.09765625" style="9" customWidth="1"/>
    <col min="3853" max="3853" width="7" style="9" customWidth="1"/>
    <col min="3854" max="3854" width="7.59765625" style="9" customWidth="1"/>
    <col min="3855" max="3855" width="3.19921875" style="9" customWidth="1"/>
    <col min="3856" max="3856" width="7.19921875" style="9" customWidth="1"/>
    <col min="3857" max="3857" width="11.59765625" style="9" customWidth="1"/>
    <col min="3858" max="3859" width="11.19921875" style="9" customWidth="1"/>
    <col min="3860" max="3860" width="8.09765625" style="9" customWidth="1"/>
    <col min="3861" max="3861" width="5.8984375" style="9" customWidth="1"/>
    <col min="3862" max="3862" width="5" style="9" customWidth="1"/>
    <col min="3863" max="3863" width="8.3984375" style="9" customWidth="1"/>
    <col min="3864" max="3864" width="8.59765625" style="9" customWidth="1"/>
    <col min="3865" max="3865" width="6.3984375" style="9" customWidth="1"/>
    <col min="3866" max="4096" width="9" style="9"/>
    <col min="4097" max="4097" width="3.3984375" style="9" customWidth="1"/>
    <col min="4098" max="4098" width="5.3984375" style="9" customWidth="1"/>
    <col min="4099" max="4099" width="5.59765625" style="9" customWidth="1"/>
    <col min="4100" max="4100" width="6" style="9" customWidth="1"/>
    <col min="4101" max="4101" width="5.3984375" style="9" customWidth="1"/>
    <col min="4102" max="4102" width="10" style="9" customWidth="1"/>
    <col min="4103" max="4103" width="3.09765625" style="9" customWidth="1"/>
    <col min="4104" max="4104" width="3.69921875" style="9" customWidth="1"/>
    <col min="4105" max="4105" width="3.3984375" style="9" customWidth="1"/>
    <col min="4106" max="4106" width="6.8984375" style="9" customWidth="1"/>
    <col min="4107" max="4107" width="7.09765625" style="9" customWidth="1"/>
    <col min="4108" max="4108" width="6.09765625" style="9" customWidth="1"/>
    <col min="4109" max="4109" width="7" style="9" customWidth="1"/>
    <col min="4110" max="4110" width="7.59765625" style="9" customWidth="1"/>
    <col min="4111" max="4111" width="3.19921875" style="9" customWidth="1"/>
    <col min="4112" max="4112" width="7.19921875" style="9" customWidth="1"/>
    <col min="4113" max="4113" width="11.59765625" style="9" customWidth="1"/>
    <col min="4114" max="4115" width="11.19921875" style="9" customWidth="1"/>
    <col min="4116" max="4116" width="8.09765625" style="9" customWidth="1"/>
    <col min="4117" max="4117" width="5.8984375" style="9" customWidth="1"/>
    <col min="4118" max="4118" width="5" style="9" customWidth="1"/>
    <col min="4119" max="4119" width="8.3984375" style="9" customWidth="1"/>
    <col min="4120" max="4120" width="8.59765625" style="9" customWidth="1"/>
    <col min="4121" max="4121" width="6.3984375" style="9" customWidth="1"/>
    <col min="4122" max="4352" width="9" style="9"/>
    <col min="4353" max="4353" width="3.3984375" style="9" customWidth="1"/>
    <col min="4354" max="4354" width="5.3984375" style="9" customWidth="1"/>
    <col min="4355" max="4355" width="5.59765625" style="9" customWidth="1"/>
    <col min="4356" max="4356" width="6" style="9" customWidth="1"/>
    <col min="4357" max="4357" width="5.3984375" style="9" customWidth="1"/>
    <col min="4358" max="4358" width="10" style="9" customWidth="1"/>
    <col min="4359" max="4359" width="3.09765625" style="9" customWidth="1"/>
    <col min="4360" max="4360" width="3.69921875" style="9" customWidth="1"/>
    <col min="4361" max="4361" width="3.3984375" style="9" customWidth="1"/>
    <col min="4362" max="4362" width="6.8984375" style="9" customWidth="1"/>
    <col min="4363" max="4363" width="7.09765625" style="9" customWidth="1"/>
    <col min="4364" max="4364" width="6.09765625" style="9" customWidth="1"/>
    <col min="4365" max="4365" width="7" style="9" customWidth="1"/>
    <col min="4366" max="4366" width="7.59765625" style="9" customWidth="1"/>
    <col min="4367" max="4367" width="3.19921875" style="9" customWidth="1"/>
    <col min="4368" max="4368" width="7.19921875" style="9" customWidth="1"/>
    <col min="4369" max="4369" width="11.59765625" style="9" customWidth="1"/>
    <col min="4370" max="4371" width="11.19921875" style="9" customWidth="1"/>
    <col min="4372" max="4372" width="8.09765625" style="9" customWidth="1"/>
    <col min="4373" max="4373" width="5.8984375" style="9" customWidth="1"/>
    <col min="4374" max="4374" width="5" style="9" customWidth="1"/>
    <col min="4375" max="4375" width="8.3984375" style="9" customWidth="1"/>
    <col min="4376" max="4376" width="8.59765625" style="9" customWidth="1"/>
    <col min="4377" max="4377" width="6.3984375" style="9" customWidth="1"/>
    <col min="4378" max="4608" width="9" style="9"/>
    <col min="4609" max="4609" width="3.3984375" style="9" customWidth="1"/>
    <col min="4610" max="4610" width="5.3984375" style="9" customWidth="1"/>
    <col min="4611" max="4611" width="5.59765625" style="9" customWidth="1"/>
    <col min="4612" max="4612" width="6" style="9" customWidth="1"/>
    <col min="4613" max="4613" width="5.3984375" style="9" customWidth="1"/>
    <col min="4614" max="4614" width="10" style="9" customWidth="1"/>
    <col min="4615" max="4615" width="3.09765625" style="9" customWidth="1"/>
    <col min="4616" max="4616" width="3.69921875" style="9" customWidth="1"/>
    <col min="4617" max="4617" width="3.3984375" style="9" customWidth="1"/>
    <col min="4618" max="4618" width="6.8984375" style="9" customWidth="1"/>
    <col min="4619" max="4619" width="7.09765625" style="9" customWidth="1"/>
    <col min="4620" max="4620" width="6.09765625" style="9" customWidth="1"/>
    <col min="4621" max="4621" width="7" style="9" customWidth="1"/>
    <col min="4622" max="4622" width="7.59765625" style="9" customWidth="1"/>
    <col min="4623" max="4623" width="3.19921875" style="9" customWidth="1"/>
    <col min="4624" max="4624" width="7.19921875" style="9" customWidth="1"/>
    <col min="4625" max="4625" width="11.59765625" style="9" customWidth="1"/>
    <col min="4626" max="4627" width="11.19921875" style="9" customWidth="1"/>
    <col min="4628" max="4628" width="8.09765625" style="9" customWidth="1"/>
    <col min="4629" max="4629" width="5.8984375" style="9" customWidth="1"/>
    <col min="4630" max="4630" width="5" style="9" customWidth="1"/>
    <col min="4631" max="4631" width="8.3984375" style="9" customWidth="1"/>
    <col min="4632" max="4632" width="8.59765625" style="9" customWidth="1"/>
    <col min="4633" max="4633" width="6.3984375" style="9" customWidth="1"/>
    <col min="4634" max="4864" width="9" style="9"/>
    <col min="4865" max="4865" width="3.3984375" style="9" customWidth="1"/>
    <col min="4866" max="4866" width="5.3984375" style="9" customWidth="1"/>
    <col min="4867" max="4867" width="5.59765625" style="9" customWidth="1"/>
    <col min="4868" max="4868" width="6" style="9" customWidth="1"/>
    <col min="4869" max="4869" width="5.3984375" style="9" customWidth="1"/>
    <col min="4870" max="4870" width="10" style="9" customWidth="1"/>
    <col min="4871" max="4871" width="3.09765625" style="9" customWidth="1"/>
    <col min="4872" max="4872" width="3.69921875" style="9" customWidth="1"/>
    <col min="4873" max="4873" width="3.3984375" style="9" customWidth="1"/>
    <col min="4874" max="4874" width="6.8984375" style="9" customWidth="1"/>
    <col min="4875" max="4875" width="7.09765625" style="9" customWidth="1"/>
    <col min="4876" max="4876" width="6.09765625" style="9" customWidth="1"/>
    <col min="4877" max="4877" width="7" style="9" customWidth="1"/>
    <col min="4878" max="4878" width="7.59765625" style="9" customWidth="1"/>
    <col min="4879" max="4879" width="3.19921875" style="9" customWidth="1"/>
    <col min="4880" max="4880" width="7.19921875" style="9" customWidth="1"/>
    <col min="4881" max="4881" width="11.59765625" style="9" customWidth="1"/>
    <col min="4882" max="4883" width="11.19921875" style="9" customWidth="1"/>
    <col min="4884" max="4884" width="8.09765625" style="9" customWidth="1"/>
    <col min="4885" max="4885" width="5.8984375" style="9" customWidth="1"/>
    <col min="4886" max="4886" width="5" style="9" customWidth="1"/>
    <col min="4887" max="4887" width="8.3984375" style="9" customWidth="1"/>
    <col min="4888" max="4888" width="8.59765625" style="9" customWidth="1"/>
    <col min="4889" max="4889" width="6.3984375" style="9" customWidth="1"/>
    <col min="4890" max="5120" width="9" style="9"/>
    <col min="5121" max="5121" width="3.3984375" style="9" customWidth="1"/>
    <col min="5122" max="5122" width="5.3984375" style="9" customWidth="1"/>
    <col min="5123" max="5123" width="5.59765625" style="9" customWidth="1"/>
    <col min="5124" max="5124" width="6" style="9" customWidth="1"/>
    <col min="5125" max="5125" width="5.3984375" style="9" customWidth="1"/>
    <col min="5126" max="5126" width="10" style="9" customWidth="1"/>
    <col min="5127" max="5127" width="3.09765625" style="9" customWidth="1"/>
    <col min="5128" max="5128" width="3.69921875" style="9" customWidth="1"/>
    <col min="5129" max="5129" width="3.3984375" style="9" customWidth="1"/>
    <col min="5130" max="5130" width="6.8984375" style="9" customWidth="1"/>
    <col min="5131" max="5131" width="7.09765625" style="9" customWidth="1"/>
    <col min="5132" max="5132" width="6.09765625" style="9" customWidth="1"/>
    <col min="5133" max="5133" width="7" style="9" customWidth="1"/>
    <col min="5134" max="5134" width="7.59765625" style="9" customWidth="1"/>
    <col min="5135" max="5135" width="3.19921875" style="9" customWidth="1"/>
    <col min="5136" max="5136" width="7.19921875" style="9" customWidth="1"/>
    <col min="5137" max="5137" width="11.59765625" style="9" customWidth="1"/>
    <col min="5138" max="5139" width="11.19921875" style="9" customWidth="1"/>
    <col min="5140" max="5140" width="8.09765625" style="9" customWidth="1"/>
    <col min="5141" max="5141" width="5.8984375" style="9" customWidth="1"/>
    <col min="5142" max="5142" width="5" style="9" customWidth="1"/>
    <col min="5143" max="5143" width="8.3984375" style="9" customWidth="1"/>
    <col min="5144" max="5144" width="8.59765625" style="9" customWidth="1"/>
    <col min="5145" max="5145" width="6.3984375" style="9" customWidth="1"/>
    <col min="5146" max="5376" width="9" style="9"/>
    <col min="5377" max="5377" width="3.3984375" style="9" customWidth="1"/>
    <col min="5378" max="5378" width="5.3984375" style="9" customWidth="1"/>
    <col min="5379" max="5379" width="5.59765625" style="9" customWidth="1"/>
    <col min="5380" max="5380" width="6" style="9" customWidth="1"/>
    <col min="5381" max="5381" width="5.3984375" style="9" customWidth="1"/>
    <col min="5382" max="5382" width="10" style="9" customWidth="1"/>
    <col min="5383" max="5383" width="3.09765625" style="9" customWidth="1"/>
    <col min="5384" max="5384" width="3.69921875" style="9" customWidth="1"/>
    <col min="5385" max="5385" width="3.3984375" style="9" customWidth="1"/>
    <col min="5386" max="5386" width="6.8984375" style="9" customWidth="1"/>
    <col min="5387" max="5387" width="7.09765625" style="9" customWidth="1"/>
    <col min="5388" max="5388" width="6.09765625" style="9" customWidth="1"/>
    <col min="5389" max="5389" width="7" style="9" customWidth="1"/>
    <col min="5390" max="5390" width="7.59765625" style="9" customWidth="1"/>
    <col min="5391" max="5391" width="3.19921875" style="9" customWidth="1"/>
    <col min="5392" max="5392" width="7.19921875" style="9" customWidth="1"/>
    <col min="5393" max="5393" width="11.59765625" style="9" customWidth="1"/>
    <col min="5394" max="5395" width="11.19921875" style="9" customWidth="1"/>
    <col min="5396" max="5396" width="8.09765625" style="9" customWidth="1"/>
    <col min="5397" max="5397" width="5.8984375" style="9" customWidth="1"/>
    <col min="5398" max="5398" width="5" style="9" customWidth="1"/>
    <col min="5399" max="5399" width="8.3984375" style="9" customWidth="1"/>
    <col min="5400" max="5400" width="8.59765625" style="9" customWidth="1"/>
    <col min="5401" max="5401" width="6.3984375" style="9" customWidth="1"/>
    <col min="5402" max="5632" width="9" style="9"/>
    <col min="5633" max="5633" width="3.3984375" style="9" customWidth="1"/>
    <col min="5634" max="5634" width="5.3984375" style="9" customWidth="1"/>
    <col min="5635" max="5635" width="5.59765625" style="9" customWidth="1"/>
    <col min="5636" max="5636" width="6" style="9" customWidth="1"/>
    <col min="5637" max="5637" width="5.3984375" style="9" customWidth="1"/>
    <col min="5638" max="5638" width="10" style="9" customWidth="1"/>
    <col min="5639" max="5639" width="3.09765625" style="9" customWidth="1"/>
    <col min="5640" max="5640" width="3.69921875" style="9" customWidth="1"/>
    <col min="5641" max="5641" width="3.3984375" style="9" customWidth="1"/>
    <col min="5642" max="5642" width="6.8984375" style="9" customWidth="1"/>
    <col min="5643" max="5643" width="7.09765625" style="9" customWidth="1"/>
    <col min="5644" max="5644" width="6.09765625" style="9" customWidth="1"/>
    <col min="5645" max="5645" width="7" style="9" customWidth="1"/>
    <col min="5646" max="5646" width="7.59765625" style="9" customWidth="1"/>
    <col min="5647" max="5647" width="3.19921875" style="9" customWidth="1"/>
    <col min="5648" max="5648" width="7.19921875" style="9" customWidth="1"/>
    <col min="5649" max="5649" width="11.59765625" style="9" customWidth="1"/>
    <col min="5650" max="5651" width="11.19921875" style="9" customWidth="1"/>
    <col min="5652" max="5652" width="8.09765625" style="9" customWidth="1"/>
    <col min="5653" max="5653" width="5.8984375" style="9" customWidth="1"/>
    <col min="5654" max="5654" width="5" style="9" customWidth="1"/>
    <col min="5655" max="5655" width="8.3984375" style="9" customWidth="1"/>
    <col min="5656" max="5656" width="8.59765625" style="9" customWidth="1"/>
    <col min="5657" max="5657" width="6.3984375" style="9" customWidth="1"/>
    <col min="5658" max="5888" width="9" style="9"/>
    <col min="5889" max="5889" width="3.3984375" style="9" customWidth="1"/>
    <col min="5890" max="5890" width="5.3984375" style="9" customWidth="1"/>
    <col min="5891" max="5891" width="5.59765625" style="9" customWidth="1"/>
    <col min="5892" max="5892" width="6" style="9" customWidth="1"/>
    <col min="5893" max="5893" width="5.3984375" style="9" customWidth="1"/>
    <col min="5894" max="5894" width="10" style="9" customWidth="1"/>
    <col min="5895" max="5895" width="3.09765625" style="9" customWidth="1"/>
    <col min="5896" max="5896" width="3.69921875" style="9" customWidth="1"/>
    <col min="5897" max="5897" width="3.3984375" style="9" customWidth="1"/>
    <col min="5898" max="5898" width="6.8984375" style="9" customWidth="1"/>
    <col min="5899" max="5899" width="7.09765625" style="9" customWidth="1"/>
    <col min="5900" max="5900" width="6.09765625" style="9" customWidth="1"/>
    <col min="5901" max="5901" width="7" style="9" customWidth="1"/>
    <col min="5902" max="5902" width="7.59765625" style="9" customWidth="1"/>
    <col min="5903" max="5903" width="3.19921875" style="9" customWidth="1"/>
    <col min="5904" max="5904" width="7.19921875" style="9" customWidth="1"/>
    <col min="5905" max="5905" width="11.59765625" style="9" customWidth="1"/>
    <col min="5906" max="5907" width="11.19921875" style="9" customWidth="1"/>
    <col min="5908" max="5908" width="8.09765625" style="9" customWidth="1"/>
    <col min="5909" max="5909" width="5.8984375" style="9" customWidth="1"/>
    <col min="5910" max="5910" width="5" style="9" customWidth="1"/>
    <col min="5911" max="5911" width="8.3984375" style="9" customWidth="1"/>
    <col min="5912" max="5912" width="8.59765625" style="9" customWidth="1"/>
    <col min="5913" max="5913" width="6.3984375" style="9" customWidth="1"/>
    <col min="5914" max="6144" width="9" style="9"/>
    <col min="6145" max="6145" width="3.3984375" style="9" customWidth="1"/>
    <col min="6146" max="6146" width="5.3984375" style="9" customWidth="1"/>
    <col min="6147" max="6147" width="5.59765625" style="9" customWidth="1"/>
    <col min="6148" max="6148" width="6" style="9" customWidth="1"/>
    <col min="6149" max="6149" width="5.3984375" style="9" customWidth="1"/>
    <col min="6150" max="6150" width="10" style="9" customWidth="1"/>
    <col min="6151" max="6151" width="3.09765625" style="9" customWidth="1"/>
    <col min="6152" max="6152" width="3.69921875" style="9" customWidth="1"/>
    <col min="6153" max="6153" width="3.3984375" style="9" customWidth="1"/>
    <col min="6154" max="6154" width="6.8984375" style="9" customWidth="1"/>
    <col min="6155" max="6155" width="7.09765625" style="9" customWidth="1"/>
    <col min="6156" max="6156" width="6.09765625" style="9" customWidth="1"/>
    <col min="6157" max="6157" width="7" style="9" customWidth="1"/>
    <col min="6158" max="6158" width="7.59765625" style="9" customWidth="1"/>
    <col min="6159" max="6159" width="3.19921875" style="9" customWidth="1"/>
    <col min="6160" max="6160" width="7.19921875" style="9" customWidth="1"/>
    <col min="6161" max="6161" width="11.59765625" style="9" customWidth="1"/>
    <col min="6162" max="6163" width="11.19921875" style="9" customWidth="1"/>
    <col min="6164" max="6164" width="8.09765625" style="9" customWidth="1"/>
    <col min="6165" max="6165" width="5.8984375" style="9" customWidth="1"/>
    <col min="6166" max="6166" width="5" style="9" customWidth="1"/>
    <col min="6167" max="6167" width="8.3984375" style="9" customWidth="1"/>
    <col min="6168" max="6168" width="8.59765625" style="9" customWidth="1"/>
    <col min="6169" max="6169" width="6.3984375" style="9" customWidth="1"/>
    <col min="6170" max="6400" width="9" style="9"/>
    <col min="6401" max="6401" width="3.3984375" style="9" customWidth="1"/>
    <col min="6402" max="6402" width="5.3984375" style="9" customWidth="1"/>
    <col min="6403" max="6403" width="5.59765625" style="9" customWidth="1"/>
    <col min="6404" max="6404" width="6" style="9" customWidth="1"/>
    <col min="6405" max="6405" width="5.3984375" style="9" customWidth="1"/>
    <col min="6406" max="6406" width="10" style="9" customWidth="1"/>
    <col min="6407" max="6407" width="3.09765625" style="9" customWidth="1"/>
    <col min="6408" max="6408" width="3.69921875" style="9" customWidth="1"/>
    <col min="6409" max="6409" width="3.3984375" style="9" customWidth="1"/>
    <col min="6410" max="6410" width="6.8984375" style="9" customWidth="1"/>
    <col min="6411" max="6411" width="7.09765625" style="9" customWidth="1"/>
    <col min="6412" max="6412" width="6.09765625" style="9" customWidth="1"/>
    <col min="6413" max="6413" width="7" style="9" customWidth="1"/>
    <col min="6414" max="6414" width="7.59765625" style="9" customWidth="1"/>
    <col min="6415" max="6415" width="3.19921875" style="9" customWidth="1"/>
    <col min="6416" max="6416" width="7.19921875" style="9" customWidth="1"/>
    <col min="6417" max="6417" width="11.59765625" style="9" customWidth="1"/>
    <col min="6418" max="6419" width="11.19921875" style="9" customWidth="1"/>
    <col min="6420" max="6420" width="8.09765625" style="9" customWidth="1"/>
    <col min="6421" max="6421" width="5.8984375" style="9" customWidth="1"/>
    <col min="6422" max="6422" width="5" style="9" customWidth="1"/>
    <col min="6423" max="6423" width="8.3984375" style="9" customWidth="1"/>
    <col min="6424" max="6424" width="8.59765625" style="9" customWidth="1"/>
    <col min="6425" max="6425" width="6.3984375" style="9" customWidth="1"/>
    <col min="6426" max="6656" width="9" style="9"/>
    <col min="6657" max="6657" width="3.3984375" style="9" customWidth="1"/>
    <col min="6658" max="6658" width="5.3984375" style="9" customWidth="1"/>
    <col min="6659" max="6659" width="5.59765625" style="9" customWidth="1"/>
    <col min="6660" max="6660" width="6" style="9" customWidth="1"/>
    <col min="6661" max="6661" width="5.3984375" style="9" customWidth="1"/>
    <col min="6662" max="6662" width="10" style="9" customWidth="1"/>
    <col min="6663" max="6663" width="3.09765625" style="9" customWidth="1"/>
    <col min="6664" max="6664" width="3.69921875" style="9" customWidth="1"/>
    <col min="6665" max="6665" width="3.3984375" style="9" customWidth="1"/>
    <col min="6666" max="6666" width="6.8984375" style="9" customWidth="1"/>
    <col min="6667" max="6667" width="7.09765625" style="9" customWidth="1"/>
    <col min="6668" max="6668" width="6.09765625" style="9" customWidth="1"/>
    <col min="6669" max="6669" width="7" style="9" customWidth="1"/>
    <col min="6670" max="6670" width="7.59765625" style="9" customWidth="1"/>
    <col min="6671" max="6671" width="3.19921875" style="9" customWidth="1"/>
    <col min="6672" max="6672" width="7.19921875" style="9" customWidth="1"/>
    <col min="6673" max="6673" width="11.59765625" style="9" customWidth="1"/>
    <col min="6674" max="6675" width="11.19921875" style="9" customWidth="1"/>
    <col min="6676" max="6676" width="8.09765625" style="9" customWidth="1"/>
    <col min="6677" max="6677" width="5.8984375" style="9" customWidth="1"/>
    <col min="6678" max="6678" width="5" style="9" customWidth="1"/>
    <col min="6679" max="6679" width="8.3984375" style="9" customWidth="1"/>
    <col min="6680" max="6680" width="8.59765625" style="9" customWidth="1"/>
    <col min="6681" max="6681" width="6.3984375" style="9" customWidth="1"/>
    <col min="6682" max="6912" width="9" style="9"/>
    <col min="6913" max="6913" width="3.3984375" style="9" customWidth="1"/>
    <col min="6914" max="6914" width="5.3984375" style="9" customWidth="1"/>
    <col min="6915" max="6915" width="5.59765625" style="9" customWidth="1"/>
    <col min="6916" max="6916" width="6" style="9" customWidth="1"/>
    <col min="6917" max="6917" width="5.3984375" style="9" customWidth="1"/>
    <col min="6918" max="6918" width="10" style="9" customWidth="1"/>
    <col min="6919" max="6919" width="3.09765625" style="9" customWidth="1"/>
    <col min="6920" max="6920" width="3.69921875" style="9" customWidth="1"/>
    <col min="6921" max="6921" width="3.3984375" style="9" customWidth="1"/>
    <col min="6922" max="6922" width="6.8984375" style="9" customWidth="1"/>
    <col min="6923" max="6923" width="7.09765625" style="9" customWidth="1"/>
    <col min="6924" max="6924" width="6.09765625" style="9" customWidth="1"/>
    <col min="6925" max="6925" width="7" style="9" customWidth="1"/>
    <col min="6926" max="6926" width="7.59765625" style="9" customWidth="1"/>
    <col min="6927" max="6927" width="3.19921875" style="9" customWidth="1"/>
    <col min="6928" max="6928" width="7.19921875" style="9" customWidth="1"/>
    <col min="6929" max="6929" width="11.59765625" style="9" customWidth="1"/>
    <col min="6930" max="6931" width="11.19921875" style="9" customWidth="1"/>
    <col min="6932" max="6932" width="8.09765625" style="9" customWidth="1"/>
    <col min="6933" max="6933" width="5.8984375" style="9" customWidth="1"/>
    <col min="6934" max="6934" width="5" style="9" customWidth="1"/>
    <col min="6935" max="6935" width="8.3984375" style="9" customWidth="1"/>
    <col min="6936" max="6936" width="8.59765625" style="9" customWidth="1"/>
    <col min="6937" max="6937" width="6.3984375" style="9" customWidth="1"/>
    <col min="6938" max="7168" width="9" style="9"/>
    <col min="7169" max="7169" width="3.3984375" style="9" customWidth="1"/>
    <col min="7170" max="7170" width="5.3984375" style="9" customWidth="1"/>
    <col min="7171" max="7171" width="5.59765625" style="9" customWidth="1"/>
    <col min="7172" max="7172" width="6" style="9" customWidth="1"/>
    <col min="7173" max="7173" width="5.3984375" style="9" customWidth="1"/>
    <col min="7174" max="7174" width="10" style="9" customWidth="1"/>
    <col min="7175" max="7175" width="3.09765625" style="9" customWidth="1"/>
    <col min="7176" max="7176" width="3.69921875" style="9" customWidth="1"/>
    <col min="7177" max="7177" width="3.3984375" style="9" customWidth="1"/>
    <col min="7178" max="7178" width="6.8984375" style="9" customWidth="1"/>
    <col min="7179" max="7179" width="7.09765625" style="9" customWidth="1"/>
    <col min="7180" max="7180" width="6.09765625" style="9" customWidth="1"/>
    <col min="7181" max="7181" width="7" style="9" customWidth="1"/>
    <col min="7182" max="7182" width="7.59765625" style="9" customWidth="1"/>
    <col min="7183" max="7183" width="3.19921875" style="9" customWidth="1"/>
    <col min="7184" max="7184" width="7.19921875" style="9" customWidth="1"/>
    <col min="7185" max="7185" width="11.59765625" style="9" customWidth="1"/>
    <col min="7186" max="7187" width="11.19921875" style="9" customWidth="1"/>
    <col min="7188" max="7188" width="8.09765625" style="9" customWidth="1"/>
    <col min="7189" max="7189" width="5.8984375" style="9" customWidth="1"/>
    <col min="7190" max="7190" width="5" style="9" customWidth="1"/>
    <col min="7191" max="7191" width="8.3984375" style="9" customWidth="1"/>
    <col min="7192" max="7192" width="8.59765625" style="9" customWidth="1"/>
    <col min="7193" max="7193" width="6.3984375" style="9" customWidth="1"/>
    <col min="7194" max="7424" width="9" style="9"/>
    <col min="7425" max="7425" width="3.3984375" style="9" customWidth="1"/>
    <col min="7426" max="7426" width="5.3984375" style="9" customWidth="1"/>
    <col min="7427" max="7427" width="5.59765625" style="9" customWidth="1"/>
    <col min="7428" max="7428" width="6" style="9" customWidth="1"/>
    <col min="7429" max="7429" width="5.3984375" style="9" customWidth="1"/>
    <col min="7430" max="7430" width="10" style="9" customWidth="1"/>
    <col min="7431" max="7431" width="3.09765625" style="9" customWidth="1"/>
    <col min="7432" max="7432" width="3.69921875" style="9" customWidth="1"/>
    <col min="7433" max="7433" width="3.3984375" style="9" customWidth="1"/>
    <col min="7434" max="7434" width="6.8984375" style="9" customWidth="1"/>
    <col min="7435" max="7435" width="7.09765625" style="9" customWidth="1"/>
    <col min="7436" max="7436" width="6.09765625" style="9" customWidth="1"/>
    <col min="7437" max="7437" width="7" style="9" customWidth="1"/>
    <col min="7438" max="7438" width="7.59765625" style="9" customWidth="1"/>
    <col min="7439" max="7439" width="3.19921875" style="9" customWidth="1"/>
    <col min="7440" max="7440" width="7.19921875" style="9" customWidth="1"/>
    <col min="7441" max="7441" width="11.59765625" style="9" customWidth="1"/>
    <col min="7442" max="7443" width="11.19921875" style="9" customWidth="1"/>
    <col min="7444" max="7444" width="8.09765625" style="9" customWidth="1"/>
    <col min="7445" max="7445" width="5.8984375" style="9" customWidth="1"/>
    <col min="7446" max="7446" width="5" style="9" customWidth="1"/>
    <col min="7447" max="7447" width="8.3984375" style="9" customWidth="1"/>
    <col min="7448" max="7448" width="8.59765625" style="9" customWidth="1"/>
    <col min="7449" max="7449" width="6.3984375" style="9" customWidth="1"/>
    <col min="7450" max="7680" width="9" style="9"/>
    <col min="7681" max="7681" width="3.3984375" style="9" customWidth="1"/>
    <col min="7682" max="7682" width="5.3984375" style="9" customWidth="1"/>
    <col min="7683" max="7683" width="5.59765625" style="9" customWidth="1"/>
    <col min="7684" max="7684" width="6" style="9" customWidth="1"/>
    <col min="7685" max="7685" width="5.3984375" style="9" customWidth="1"/>
    <col min="7686" max="7686" width="10" style="9" customWidth="1"/>
    <col min="7687" max="7687" width="3.09765625" style="9" customWidth="1"/>
    <col min="7688" max="7688" width="3.69921875" style="9" customWidth="1"/>
    <col min="7689" max="7689" width="3.3984375" style="9" customWidth="1"/>
    <col min="7690" max="7690" width="6.8984375" style="9" customWidth="1"/>
    <col min="7691" max="7691" width="7.09765625" style="9" customWidth="1"/>
    <col min="7692" max="7692" width="6.09765625" style="9" customWidth="1"/>
    <col min="7693" max="7693" width="7" style="9" customWidth="1"/>
    <col min="7694" max="7694" width="7.59765625" style="9" customWidth="1"/>
    <col min="7695" max="7695" width="3.19921875" style="9" customWidth="1"/>
    <col min="7696" max="7696" width="7.19921875" style="9" customWidth="1"/>
    <col min="7697" max="7697" width="11.59765625" style="9" customWidth="1"/>
    <col min="7698" max="7699" width="11.19921875" style="9" customWidth="1"/>
    <col min="7700" max="7700" width="8.09765625" style="9" customWidth="1"/>
    <col min="7701" max="7701" width="5.8984375" style="9" customWidth="1"/>
    <col min="7702" max="7702" width="5" style="9" customWidth="1"/>
    <col min="7703" max="7703" width="8.3984375" style="9" customWidth="1"/>
    <col min="7704" max="7704" width="8.59765625" style="9" customWidth="1"/>
    <col min="7705" max="7705" width="6.3984375" style="9" customWidth="1"/>
    <col min="7706" max="7936" width="9" style="9"/>
    <col min="7937" max="7937" width="3.3984375" style="9" customWidth="1"/>
    <col min="7938" max="7938" width="5.3984375" style="9" customWidth="1"/>
    <col min="7939" max="7939" width="5.59765625" style="9" customWidth="1"/>
    <col min="7940" max="7940" width="6" style="9" customWidth="1"/>
    <col min="7941" max="7941" width="5.3984375" style="9" customWidth="1"/>
    <col min="7942" max="7942" width="10" style="9" customWidth="1"/>
    <col min="7943" max="7943" width="3.09765625" style="9" customWidth="1"/>
    <col min="7944" max="7944" width="3.69921875" style="9" customWidth="1"/>
    <col min="7945" max="7945" width="3.3984375" style="9" customWidth="1"/>
    <col min="7946" max="7946" width="6.8984375" style="9" customWidth="1"/>
    <col min="7947" max="7947" width="7.09765625" style="9" customWidth="1"/>
    <col min="7948" max="7948" width="6.09765625" style="9" customWidth="1"/>
    <col min="7949" max="7949" width="7" style="9" customWidth="1"/>
    <col min="7950" max="7950" width="7.59765625" style="9" customWidth="1"/>
    <col min="7951" max="7951" width="3.19921875" style="9" customWidth="1"/>
    <col min="7952" max="7952" width="7.19921875" style="9" customWidth="1"/>
    <col min="7953" max="7953" width="11.59765625" style="9" customWidth="1"/>
    <col min="7954" max="7955" width="11.19921875" style="9" customWidth="1"/>
    <col min="7956" max="7956" width="8.09765625" style="9" customWidth="1"/>
    <col min="7957" max="7957" width="5.8984375" style="9" customWidth="1"/>
    <col min="7958" max="7958" width="5" style="9" customWidth="1"/>
    <col min="7959" max="7959" width="8.3984375" style="9" customWidth="1"/>
    <col min="7960" max="7960" width="8.59765625" style="9" customWidth="1"/>
    <col min="7961" max="7961" width="6.3984375" style="9" customWidth="1"/>
    <col min="7962" max="8192" width="9" style="9"/>
    <col min="8193" max="8193" width="3.3984375" style="9" customWidth="1"/>
    <col min="8194" max="8194" width="5.3984375" style="9" customWidth="1"/>
    <col min="8195" max="8195" width="5.59765625" style="9" customWidth="1"/>
    <col min="8196" max="8196" width="6" style="9" customWidth="1"/>
    <col min="8197" max="8197" width="5.3984375" style="9" customWidth="1"/>
    <col min="8198" max="8198" width="10" style="9" customWidth="1"/>
    <col min="8199" max="8199" width="3.09765625" style="9" customWidth="1"/>
    <col min="8200" max="8200" width="3.69921875" style="9" customWidth="1"/>
    <col min="8201" max="8201" width="3.3984375" style="9" customWidth="1"/>
    <col min="8202" max="8202" width="6.8984375" style="9" customWidth="1"/>
    <col min="8203" max="8203" width="7.09765625" style="9" customWidth="1"/>
    <col min="8204" max="8204" width="6.09765625" style="9" customWidth="1"/>
    <col min="8205" max="8205" width="7" style="9" customWidth="1"/>
    <col min="8206" max="8206" width="7.59765625" style="9" customWidth="1"/>
    <col min="8207" max="8207" width="3.19921875" style="9" customWidth="1"/>
    <col min="8208" max="8208" width="7.19921875" style="9" customWidth="1"/>
    <col min="8209" max="8209" width="11.59765625" style="9" customWidth="1"/>
    <col min="8210" max="8211" width="11.19921875" style="9" customWidth="1"/>
    <col min="8212" max="8212" width="8.09765625" style="9" customWidth="1"/>
    <col min="8213" max="8213" width="5.8984375" style="9" customWidth="1"/>
    <col min="8214" max="8214" width="5" style="9" customWidth="1"/>
    <col min="8215" max="8215" width="8.3984375" style="9" customWidth="1"/>
    <col min="8216" max="8216" width="8.59765625" style="9" customWidth="1"/>
    <col min="8217" max="8217" width="6.3984375" style="9" customWidth="1"/>
    <col min="8218" max="8448" width="9" style="9"/>
    <col min="8449" max="8449" width="3.3984375" style="9" customWidth="1"/>
    <col min="8450" max="8450" width="5.3984375" style="9" customWidth="1"/>
    <col min="8451" max="8451" width="5.59765625" style="9" customWidth="1"/>
    <col min="8452" max="8452" width="6" style="9" customWidth="1"/>
    <col min="8453" max="8453" width="5.3984375" style="9" customWidth="1"/>
    <col min="8454" max="8454" width="10" style="9" customWidth="1"/>
    <col min="8455" max="8455" width="3.09765625" style="9" customWidth="1"/>
    <col min="8456" max="8456" width="3.69921875" style="9" customWidth="1"/>
    <col min="8457" max="8457" width="3.3984375" style="9" customWidth="1"/>
    <col min="8458" max="8458" width="6.8984375" style="9" customWidth="1"/>
    <col min="8459" max="8459" width="7.09765625" style="9" customWidth="1"/>
    <col min="8460" max="8460" width="6.09765625" style="9" customWidth="1"/>
    <col min="8461" max="8461" width="7" style="9" customWidth="1"/>
    <col min="8462" max="8462" width="7.59765625" style="9" customWidth="1"/>
    <col min="8463" max="8463" width="3.19921875" style="9" customWidth="1"/>
    <col min="8464" max="8464" width="7.19921875" style="9" customWidth="1"/>
    <col min="8465" max="8465" width="11.59765625" style="9" customWidth="1"/>
    <col min="8466" max="8467" width="11.19921875" style="9" customWidth="1"/>
    <col min="8468" max="8468" width="8.09765625" style="9" customWidth="1"/>
    <col min="8469" max="8469" width="5.8984375" style="9" customWidth="1"/>
    <col min="8470" max="8470" width="5" style="9" customWidth="1"/>
    <col min="8471" max="8471" width="8.3984375" style="9" customWidth="1"/>
    <col min="8472" max="8472" width="8.59765625" style="9" customWidth="1"/>
    <col min="8473" max="8473" width="6.3984375" style="9" customWidth="1"/>
    <col min="8474" max="8704" width="9" style="9"/>
    <col min="8705" max="8705" width="3.3984375" style="9" customWidth="1"/>
    <col min="8706" max="8706" width="5.3984375" style="9" customWidth="1"/>
    <col min="8707" max="8707" width="5.59765625" style="9" customWidth="1"/>
    <col min="8708" max="8708" width="6" style="9" customWidth="1"/>
    <col min="8709" max="8709" width="5.3984375" style="9" customWidth="1"/>
    <col min="8710" max="8710" width="10" style="9" customWidth="1"/>
    <col min="8711" max="8711" width="3.09765625" style="9" customWidth="1"/>
    <col min="8712" max="8712" width="3.69921875" style="9" customWidth="1"/>
    <col min="8713" max="8713" width="3.3984375" style="9" customWidth="1"/>
    <col min="8714" max="8714" width="6.8984375" style="9" customWidth="1"/>
    <col min="8715" max="8715" width="7.09765625" style="9" customWidth="1"/>
    <col min="8716" max="8716" width="6.09765625" style="9" customWidth="1"/>
    <col min="8717" max="8717" width="7" style="9" customWidth="1"/>
    <col min="8718" max="8718" width="7.59765625" style="9" customWidth="1"/>
    <col min="8719" max="8719" width="3.19921875" style="9" customWidth="1"/>
    <col min="8720" max="8720" width="7.19921875" style="9" customWidth="1"/>
    <col min="8721" max="8721" width="11.59765625" style="9" customWidth="1"/>
    <col min="8722" max="8723" width="11.19921875" style="9" customWidth="1"/>
    <col min="8724" max="8724" width="8.09765625" style="9" customWidth="1"/>
    <col min="8725" max="8725" width="5.8984375" style="9" customWidth="1"/>
    <col min="8726" max="8726" width="5" style="9" customWidth="1"/>
    <col min="8727" max="8727" width="8.3984375" style="9" customWidth="1"/>
    <col min="8728" max="8728" width="8.59765625" style="9" customWidth="1"/>
    <col min="8729" max="8729" width="6.3984375" style="9" customWidth="1"/>
    <col min="8730" max="8960" width="9" style="9"/>
    <col min="8961" max="8961" width="3.3984375" style="9" customWidth="1"/>
    <col min="8962" max="8962" width="5.3984375" style="9" customWidth="1"/>
    <col min="8963" max="8963" width="5.59765625" style="9" customWidth="1"/>
    <col min="8964" max="8964" width="6" style="9" customWidth="1"/>
    <col min="8965" max="8965" width="5.3984375" style="9" customWidth="1"/>
    <col min="8966" max="8966" width="10" style="9" customWidth="1"/>
    <col min="8967" max="8967" width="3.09765625" style="9" customWidth="1"/>
    <col min="8968" max="8968" width="3.69921875" style="9" customWidth="1"/>
    <col min="8969" max="8969" width="3.3984375" style="9" customWidth="1"/>
    <col min="8970" max="8970" width="6.8984375" style="9" customWidth="1"/>
    <col min="8971" max="8971" width="7.09765625" style="9" customWidth="1"/>
    <col min="8972" max="8972" width="6.09765625" style="9" customWidth="1"/>
    <col min="8973" max="8973" width="7" style="9" customWidth="1"/>
    <col min="8974" max="8974" width="7.59765625" style="9" customWidth="1"/>
    <col min="8975" max="8975" width="3.19921875" style="9" customWidth="1"/>
    <col min="8976" max="8976" width="7.19921875" style="9" customWidth="1"/>
    <col min="8977" max="8977" width="11.59765625" style="9" customWidth="1"/>
    <col min="8978" max="8979" width="11.19921875" style="9" customWidth="1"/>
    <col min="8980" max="8980" width="8.09765625" style="9" customWidth="1"/>
    <col min="8981" max="8981" width="5.8984375" style="9" customWidth="1"/>
    <col min="8982" max="8982" width="5" style="9" customWidth="1"/>
    <col min="8983" max="8983" width="8.3984375" style="9" customWidth="1"/>
    <col min="8984" max="8984" width="8.59765625" style="9" customWidth="1"/>
    <col min="8985" max="8985" width="6.3984375" style="9" customWidth="1"/>
    <col min="8986" max="9216" width="9" style="9"/>
    <col min="9217" max="9217" width="3.3984375" style="9" customWidth="1"/>
    <col min="9218" max="9218" width="5.3984375" style="9" customWidth="1"/>
    <col min="9219" max="9219" width="5.59765625" style="9" customWidth="1"/>
    <col min="9220" max="9220" width="6" style="9" customWidth="1"/>
    <col min="9221" max="9221" width="5.3984375" style="9" customWidth="1"/>
    <col min="9222" max="9222" width="10" style="9" customWidth="1"/>
    <col min="9223" max="9223" width="3.09765625" style="9" customWidth="1"/>
    <col min="9224" max="9224" width="3.69921875" style="9" customWidth="1"/>
    <col min="9225" max="9225" width="3.3984375" style="9" customWidth="1"/>
    <col min="9226" max="9226" width="6.8984375" style="9" customWidth="1"/>
    <col min="9227" max="9227" width="7.09765625" style="9" customWidth="1"/>
    <col min="9228" max="9228" width="6.09765625" style="9" customWidth="1"/>
    <col min="9229" max="9229" width="7" style="9" customWidth="1"/>
    <col min="9230" max="9230" width="7.59765625" style="9" customWidth="1"/>
    <col min="9231" max="9231" width="3.19921875" style="9" customWidth="1"/>
    <col min="9232" max="9232" width="7.19921875" style="9" customWidth="1"/>
    <col min="9233" max="9233" width="11.59765625" style="9" customWidth="1"/>
    <col min="9234" max="9235" width="11.19921875" style="9" customWidth="1"/>
    <col min="9236" max="9236" width="8.09765625" style="9" customWidth="1"/>
    <col min="9237" max="9237" width="5.8984375" style="9" customWidth="1"/>
    <col min="9238" max="9238" width="5" style="9" customWidth="1"/>
    <col min="9239" max="9239" width="8.3984375" style="9" customWidth="1"/>
    <col min="9240" max="9240" width="8.59765625" style="9" customWidth="1"/>
    <col min="9241" max="9241" width="6.3984375" style="9" customWidth="1"/>
    <col min="9242" max="9472" width="9" style="9"/>
    <col min="9473" max="9473" width="3.3984375" style="9" customWidth="1"/>
    <col min="9474" max="9474" width="5.3984375" style="9" customWidth="1"/>
    <col min="9475" max="9475" width="5.59765625" style="9" customWidth="1"/>
    <col min="9476" max="9476" width="6" style="9" customWidth="1"/>
    <col min="9477" max="9477" width="5.3984375" style="9" customWidth="1"/>
    <col min="9478" max="9478" width="10" style="9" customWidth="1"/>
    <col min="9479" max="9479" width="3.09765625" style="9" customWidth="1"/>
    <col min="9480" max="9480" width="3.69921875" style="9" customWidth="1"/>
    <col min="9481" max="9481" width="3.3984375" style="9" customWidth="1"/>
    <col min="9482" max="9482" width="6.8984375" style="9" customWidth="1"/>
    <col min="9483" max="9483" width="7.09765625" style="9" customWidth="1"/>
    <col min="9484" max="9484" width="6.09765625" style="9" customWidth="1"/>
    <col min="9485" max="9485" width="7" style="9" customWidth="1"/>
    <col min="9486" max="9486" width="7.59765625" style="9" customWidth="1"/>
    <col min="9487" max="9487" width="3.19921875" style="9" customWidth="1"/>
    <col min="9488" max="9488" width="7.19921875" style="9" customWidth="1"/>
    <col min="9489" max="9489" width="11.59765625" style="9" customWidth="1"/>
    <col min="9490" max="9491" width="11.19921875" style="9" customWidth="1"/>
    <col min="9492" max="9492" width="8.09765625" style="9" customWidth="1"/>
    <col min="9493" max="9493" width="5.8984375" style="9" customWidth="1"/>
    <col min="9494" max="9494" width="5" style="9" customWidth="1"/>
    <col min="9495" max="9495" width="8.3984375" style="9" customWidth="1"/>
    <col min="9496" max="9496" width="8.59765625" style="9" customWidth="1"/>
    <col min="9497" max="9497" width="6.3984375" style="9" customWidth="1"/>
    <col min="9498" max="9728" width="9" style="9"/>
    <col min="9729" max="9729" width="3.3984375" style="9" customWidth="1"/>
    <col min="9730" max="9730" width="5.3984375" style="9" customWidth="1"/>
    <col min="9731" max="9731" width="5.59765625" style="9" customWidth="1"/>
    <col min="9732" max="9732" width="6" style="9" customWidth="1"/>
    <col min="9733" max="9733" width="5.3984375" style="9" customWidth="1"/>
    <col min="9734" max="9734" width="10" style="9" customWidth="1"/>
    <col min="9735" max="9735" width="3.09765625" style="9" customWidth="1"/>
    <col min="9736" max="9736" width="3.69921875" style="9" customWidth="1"/>
    <col min="9737" max="9737" width="3.3984375" style="9" customWidth="1"/>
    <col min="9738" max="9738" width="6.8984375" style="9" customWidth="1"/>
    <col min="9739" max="9739" width="7.09765625" style="9" customWidth="1"/>
    <col min="9740" max="9740" width="6.09765625" style="9" customWidth="1"/>
    <col min="9741" max="9741" width="7" style="9" customWidth="1"/>
    <col min="9742" max="9742" width="7.59765625" style="9" customWidth="1"/>
    <col min="9743" max="9743" width="3.19921875" style="9" customWidth="1"/>
    <col min="9744" max="9744" width="7.19921875" style="9" customWidth="1"/>
    <col min="9745" max="9745" width="11.59765625" style="9" customWidth="1"/>
    <col min="9746" max="9747" width="11.19921875" style="9" customWidth="1"/>
    <col min="9748" max="9748" width="8.09765625" style="9" customWidth="1"/>
    <col min="9749" max="9749" width="5.8984375" style="9" customWidth="1"/>
    <col min="9750" max="9750" width="5" style="9" customWidth="1"/>
    <col min="9751" max="9751" width="8.3984375" style="9" customWidth="1"/>
    <col min="9752" max="9752" width="8.59765625" style="9" customWidth="1"/>
    <col min="9753" max="9753" width="6.3984375" style="9" customWidth="1"/>
    <col min="9754" max="9984" width="9" style="9"/>
    <col min="9985" max="9985" width="3.3984375" style="9" customWidth="1"/>
    <col min="9986" max="9986" width="5.3984375" style="9" customWidth="1"/>
    <col min="9987" max="9987" width="5.59765625" style="9" customWidth="1"/>
    <col min="9988" max="9988" width="6" style="9" customWidth="1"/>
    <col min="9989" max="9989" width="5.3984375" style="9" customWidth="1"/>
    <col min="9990" max="9990" width="10" style="9" customWidth="1"/>
    <col min="9991" max="9991" width="3.09765625" style="9" customWidth="1"/>
    <col min="9992" max="9992" width="3.69921875" style="9" customWidth="1"/>
    <col min="9993" max="9993" width="3.3984375" style="9" customWidth="1"/>
    <col min="9994" max="9994" width="6.8984375" style="9" customWidth="1"/>
    <col min="9995" max="9995" width="7.09765625" style="9" customWidth="1"/>
    <col min="9996" max="9996" width="6.09765625" style="9" customWidth="1"/>
    <col min="9997" max="9997" width="7" style="9" customWidth="1"/>
    <col min="9998" max="9998" width="7.59765625" style="9" customWidth="1"/>
    <col min="9999" max="9999" width="3.19921875" style="9" customWidth="1"/>
    <col min="10000" max="10000" width="7.19921875" style="9" customWidth="1"/>
    <col min="10001" max="10001" width="11.59765625" style="9" customWidth="1"/>
    <col min="10002" max="10003" width="11.19921875" style="9" customWidth="1"/>
    <col min="10004" max="10004" width="8.09765625" style="9" customWidth="1"/>
    <col min="10005" max="10005" width="5.8984375" style="9" customWidth="1"/>
    <col min="10006" max="10006" width="5" style="9" customWidth="1"/>
    <col min="10007" max="10007" width="8.3984375" style="9" customWidth="1"/>
    <col min="10008" max="10008" width="8.59765625" style="9" customWidth="1"/>
    <col min="10009" max="10009" width="6.3984375" style="9" customWidth="1"/>
    <col min="10010" max="10240" width="9" style="9"/>
    <col min="10241" max="10241" width="3.3984375" style="9" customWidth="1"/>
    <col min="10242" max="10242" width="5.3984375" style="9" customWidth="1"/>
    <col min="10243" max="10243" width="5.59765625" style="9" customWidth="1"/>
    <col min="10244" max="10244" width="6" style="9" customWidth="1"/>
    <col min="10245" max="10245" width="5.3984375" style="9" customWidth="1"/>
    <col min="10246" max="10246" width="10" style="9" customWidth="1"/>
    <col min="10247" max="10247" width="3.09765625" style="9" customWidth="1"/>
    <col min="10248" max="10248" width="3.69921875" style="9" customWidth="1"/>
    <col min="10249" max="10249" width="3.3984375" style="9" customWidth="1"/>
    <col min="10250" max="10250" width="6.8984375" style="9" customWidth="1"/>
    <col min="10251" max="10251" width="7.09765625" style="9" customWidth="1"/>
    <col min="10252" max="10252" width="6.09765625" style="9" customWidth="1"/>
    <col min="10253" max="10253" width="7" style="9" customWidth="1"/>
    <col min="10254" max="10254" width="7.59765625" style="9" customWidth="1"/>
    <col min="10255" max="10255" width="3.19921875" style="9" customWidth="1"/>
    <col min="10256" max="10256" width="7.19921875" style="9" customWidth="1"/>
    <col min="10257" max="10257" width="11.59765625" style="9" customWidth="1"/>
    <col min="10258" max="10259" width="11.19921875" style="9" customWidth="1"/>
    <col min="10260" max="10260" width="8.09765625" style="9" customWidth="1"/>
    <col min="10261" max="10261" width="5.8984375" style="9" customWidth="1"/>
    <col min="10262" max="10262" width="5" style="9" customWidth="1"/>
    <col min="10263" max="10263" width="8.3984375" style="9" customWidth="1"/>
    <col min="10264" max="10264" width="8.59765625" style="9" customWidth="1"/>
    <col min="10265" max="10265" width="6.3984375" style="9" customWidth="1"/>
    <col min="10266" max="10496" width="9" style="9"/>
    <col min="10497" max="10497" width="3.3984375" style="9" customWidth="1"/>
    <col min="10498" max="10498" width="5.3984375" style="9" customWidth="1"/>
    <col min="10499" max="10499" width="5.59765625" style="9" customWidth="1"/>
    <col min="10500" max="10500" width="6" style="9" customWidth="1"/>
    <col min="10501" max="10501" width="5.3984375" style="9" customWidth="1"/>
    <col min="10502" max="10502" width="10" style="9" customWidth="1"/>
    <col min="10503" max="10503" width="3.09765625" style="9" customWidth="1"/>
    <col min="10504" max="10504" width="3.69921875" style="9" customWidth="1"/>
    <col min="10505" max="10505" width="3.3984375" style="9" customWidth="1"/>
    <col min="10506" max="10506" width="6.8984375" style="9" customWidth="1"/>
    <col min="10507" max="10507" width="7.09765625" style="9" customWidth="1"/>
    <col min="10508" max="10508" width="6.09765625" style="9" customWidth="1"/>
    <col min="10509" max="10509" width="7" style="9" customWidth="1"/>
    <col min="10510" max="10510" width="7.59765625" style="9" customWidth="1"/>
    <col min="10511" max="10511" width="3.19921875" style="9" customWidth="1"/>
    <col min="10512" max="10512" width="7.19921875" style="9" customWidth="1"/>
    <col min="10513" max="10513" width="11.59765625" style="9" customWidth="1"/>
    <col min="10514" max="10515" width="11.19921875" style="9" customWidth="1"/>
    <col min="10516" max="10516" width="8.09765625" style="9" customWidth="1"/>
    <col min="10517" max="10517" width="5.8984375" style="9" customWidth="1"/>
    <col min="10518" max="10518" width="5" style="9" customWidth="1"/>
    <col min="10519" max="10519" width="8.3984375" style="9" customWidth="1"/>
    <col min="10520" max="10520" width="8.59765625" style="9" customWidth="1"/>
    <col min="10521" max="10521" width="6.3984375" style="9" customWidth="1"/>
    <col min="10522" max="10752" width="9" style="9"/>
    <col min="10753" max="10753" width="3.3984375" style="9" customWidth="1"/>
    <col min="10754" max="10754" width="5.3984375" style="9" customWidth="1"/>
    <col min="10755" max="10755" width="5.59765625" style="9" customWidth="1"/>
    <col min="10756" max="10756" width="6" style="9" customWidth="1"/>
    <col min="10757" max="10757" width="5.3984375" style="9" customWidth="1"/>
    <col min="10758" max="10758" width="10" style="9" customWidth="1"/>
    <col min="10759" max="10759" width="3.09765625" style="9" customWidth="1"/>
    <col min="10760" max="10760" width="3.69921875" style="9" customWidth="1"/>
    <col min="10761" max="10761" width="3.3984375" style="9" customWidth="1"/>
    <col min="10762" max="10762" width="6.8984375" style="9" customWidth="1"/>
    <col min="10763" max="10763" width="7.09765625" style="9" customWidth="1"/>
    <col min="10764" max="10764" width="6.09765625" style="9" customWidth="1"/>
    <col min="10765" max="10765" width="7" style="9" customWidth="1"/>
    <col min="10766" max="10766" width="7.59765625" style="9" customWidth="1"/>
    <col min="10767" max="10767" width="3.19921875" style="9" customWidth="1"/>
    <col min="10768" max="10768" width="7.19921875" style="9" customWidth="1"/>
    <col min="10769" max="10769" width="11.59765625" style="9" customWidth="1"/>
    <col min="10770" max="10771" width="11.19921875" style="9" customWidth="1"/>
    <col min="10772" max="10772" width="8.09765625" style="9" customWidth="1"/>
    <col min="10773" max="10773" width="5.8984375" style="9" customWidth="1"/>
    <col min="10774" max="10774" width="5" style="9" customWidth="1"/>
    <col min="10775" max="10775" width="8.3984375" style="9" customWidth="1"/>
    <col min="10776" max="10776" width="8.59765625" style="9" customWidth="1"/>
    <col min="10777" max="10777" width="6.3984375" style="9" customWidth="1"/>
    <col min="10778" max="11008" width="9" style="9"/>
    <col min="11009" max="11009" width="3.3984375" style="9" customWidth="1"/>
    <col min="11010" max="11010" width="5.3984375" style="9" customWidth="1"/>
    <col min="11011" max="11011" width="5.59765625" style="9" customWidth="1"/>
    <col min="11012" max="11012" width="6" style="9" customWidth="1"/>
    <col min="11013" max="11013" width="5.3984375" style="9" customWidth="1"/>
    <col min="11014" max="11014" width="10" style="9" customWidth="1"/>
    <col min="11015" max="11015" width="3.09765625" style="9" customWidth="1"/>
    <col min="11016" max="11016" width="3.69921875" style="9" customWidth="1"/>
    <col min="11017" max="11017" width="3.3984375" style="9" customWidth="1"/>
    <col min="11018" max="11018" width="6.8984375" style="9" customWidth="1"/>
    <col min="11019" max="11019" width="7.09765625" style="9" customWidth="1"/>
    <col min="11020" max="11020" width="6.09765625" style="9" customWidth="1"/>
    <col min="11021" max="11021" width="7" style="9" customWidth="1"/>
    <col min="11022" max="11022" width="7.59765625" style="9" customWidth="1"/>
    <col min="11023" max="11023" width="3.19921875" style="9" customWidth="1"/>
    <col min="11024" max="11024" width="7.19921875" style="9" customWidth="1"/>
    <col min="11025" max="11025" width="11.59765625" style="9" customWidth="1"/>
    <col min="11026" max="11027" width="11.19921875" style="9" customWidth="1"/>
    <col min="11028" max="11028" width="8.09765625" style="9" customWidth="1"/>
    <col min="11029" max="11029" width="5.8984375" style="9" customWidth="1"/>
    <col min="11030" max="11030" width="5" style="9" customWidth="1"/>
    <col min="11031" max="11031" width="8.3984375" style="9" customWidth="1"/>
    <col min="11032" max="11032" width="8.59765625" style="9" customWidth="1"/>
    <col min="11033" max="11033" width="6.3984375" style="9" customWidth="1"/>
    <col min="11034" max="11264" width="9" style="9"/>
    <col min="11265" max="11265" width="3.3984375" style="9" customWidth="1"/>
    <col min="11266" max="11266" width="5.3984375" style="9" customWidth="1"/>
    <col min="11267" max="11267" width="5.59765625" style="9" customWidth="1"/>
    <col min="11268" max="11268" width="6" style="9" customWidth="1"/>
    <col min="11269" max="11269" width="5.3984375" style="9" customWidth="1"/>
    <col min="11270" max="11270" width="10" style="9" customWidth="1"/>
    <col min="11271" max="11271" width="3.09765625" style="9" customWidth="1"/>
    <col min="11272" max="11272" width="3.69921875" style="9" customWidth="1"/>
    <col min="11273" max="11273" width="3.3984375" style="9" customWidth="1"/>
    <col min="11274" max="11274" width="6.8984375" style="9" customWidth="1"/>
    <col min="11275" max="11275" width="7.09765625" style="9" customWidth="1"/>
    <col min="11276" max="11276" width="6.09765625" style="9" customWidth="1"/>
    <col min="11277" max="11277" width="7" style="9" customWidth="1"/>
    <col min="11278" max="11278" width="7.59765625" style="9" customWidth="1"/>
    <col min="11279" max="11279" width="3.19921875" style="9" customWidth="1"/>
    <col min="11280" max="11280" width="7.19921875" style="9" customWidth="1"/>
    <col min="11281" max="11281" width="11.59765625" style="9" customWidth="1"/>
    <col min="11282" max="11283" width="11.19921875" style="9" customWidth="1"/>
    <col min="11284" max="11284" width="8.09765625" style="9" customWidth="1"/>
    <col min="11285" max="11285" width="5.8984375" style="9" customWidth="1"/>
    <col min="11286" max="11286" width="5" style="9" customWidth="1"/>
    <col min="11287" max="11287" width="8.3984375" style="9" customWidth="1"/>
    <col min="11288" max="11288" width="8.59765625" style="9" customWidth="1"/>
    <col min="11289" max="11289" width="6.3984375" style="9" customWidth="1"/>
    <col min="11290" max="11520" width="9" style="9"/>
    <col min="11521" max="11521" width="3.3984375" style="9" customWidth="1"/>
    <col min="11522" max="11522" width="5.3984375" style="9" customWidth="1"/>
    <col min="11523" max="11523" width="5.59765625" style="9" customWidth="1"/>
    <col min="11524" max="11524" width="6" style="9" customWidth="1"/>
    <col min="11525" max="11525" width="5.3984375" style="9" customWidth="1"/>
    <col min="11526" max="11526" width="10" style="9" customWidth="1"/>
    <col min="11527" max="11527" width="3.09765625" style="9" customWidth="1"/>
    <col min="11528" max="11528" width="3.69921875" style="9" customWidth="1"/>
    <col min="11529" max="11529" width="3.3984375" style="9" customWidth="1"/>
    <col min="11530" max="11530" width="6.8984375" style="9" customWidth="1"/>
    <col min="11531" max="11531" width="7.09765625" style="9" customWidth="1"/>
    <col min="11532" max="11532" width="6.09765625" style="9" customWidth="1"/>
    <col min="11533" max="11533" width="7" style="9" customWidth="1"/>
    <col min="11534" max="11534" width="7.59765625" style="9" customWidth="1"/>
    <col min="11535" max="11535" width="3.19921875" style="9" customWidth="1"/>
    <col min="11536" max="11536" width="7.19921875" style="9" customWidth="1"/>
    <col min="11537" max="11537" width="11.59765625" style="9" customWidth="1"/>
    <col min="11538" max="11539" width="11.19921875" style="9" customWidth="1"/>
    <col min="11540" max="11540" width="8.09765625" style="9" customWidth="1"/>
    <col min="11541" max="11541" width="5.8984375" style="9" customWidth="1"/>
    <col min="11542" max="11542" width="5" style="9" customWidth="1"/>
    <col min="11543" max="11543" width="8.3984375" style="9" customWidth="1"/>
    <col min="11544" max="11544" width="8.59765625" style="9" customWidth="1"/>
    <col min="11545" max="11545" width="6.3984375" style="9" customWidth="1"/>
    <col min="11546" max="11776" width="9" style="9"/>
    <col min="11777" max="11777" width="3.3984375" style="9" customWidth="1"/>
    <col min="11778" max="11778" width="5.3984375" style="9" customWidth="1"/>
    <col min="11779" max="11779" width="5.59765625" style="9" customWidth="1"/>
    <col min="11780" max="11780" width="6" style="9" customWidth="1"/>
    <col min="11781" max="11781" width="5.3984375" style="9" customWidth="1"/>
    <col min="11782" max="11782" width="10" style="9" customWidth="1"/>
    <col min="11783" max="11783" width="3.09765625" style="9" customWidth="1"/>
    <col min="11784" max="11784" width="3.69921875" style="9" customWidth="1"/>
    <col min="11785" max="11785" width="3.3984375" style="9" customWidth="1"/>
    <col min="11786" max="11786" width="6.8984375" style="9" customWidth="1"/>
    <col min="11787" max="11787" width="7.09765625" style="9" customWidth="1"/>
    <col min="11788" max="11788" width="6.09765625" style="9" customWidth="1"/>
    <col min="11789" max="11789" width="7" style="9" customWidth="1"/>
    <col min="11790" max="11790" width="7.59765625" style="9" customWidth="1"/>
    <col min="11791" max="11791" width="3.19921875" style="9" customWidth="1"/>
    <col min="11792" max="11792" width="7.19921875" style="9" customWidth="1"/>
    <col min="11793" max="11793" width="11.59765625" style="9" customWidth="1"/>
    <col min="11794" max="11795" width="11.19921875" style="9" customWidth="1"/>
    <col min="11796" max="11796" width="8.09765625" style="9" customWidth="1"/>
    <col min="11797" max="11797" width="5.8984375" style="9" customWidth="1"/>
    <col min="11798" max="11798" width="5" style="9" customWidth="1"/>
    <col min="11799" max="11799" width="8.3984375" style="9" customWidth="1"/>
    <col min="11800" max="11800" width="8.59765625" style="9" customWidth="1"/>
    <col min="11801" max="11801" width="6.3984375" style="9" customWidth="1"/>
    <col min="11802" max="12032" width="9" style="9"/>
    <col min="12033" max="12033" width="3.3984375" style="9" customWidth="1"/>
    <col min="12034" max="12034" width="5.3984375" style="9" customWidth="1"/>
    <col min="12035" max="12035" width="5.59765625" style="9" customWidth="1"/>
    <col min="12036" max="12036" width="6" style="9" customWidth="1"/>
    <col min="12037" max="12037" width="5.3984375" style="9" customWidth="1"/>
    <col min="12038" max="12038" width="10" style="9" customWidth="1"/>
    <col min="12039" max="12039" width="3.09765625" style="9" customWidth="1"/>
    <col min="12040" max="12040" width="3.69921875" style="9" customWidth="1"/>
    <col min="12041" max="12041" width="3.3984375" style="9" customWidth="1"/>
    <col min="12042" max="12042" width="6.8984375" style="9" customWidth="1"/>
    <col min="12043" max="12043" width="7.09765625" style="9" customWidth="1"/>
    <col min="12044" max="12044" width="6.09765625" style="9" customWidth="1"/>
    <col min="12045" max="12045" width="7" style="9" customWidth="1"/>
    <col min="12046" max="12046" width="7.59765625" style="9" customWidth="1"/>
    <col min="12047" max="12047" width="3.19921875" style="9" customWidth="1"/>
    <col min="12048" max="12048" width="7.19921875" style="9" customWidth="1"/>
    <col min="12049" max="12049" width="11.59765625" style="9" customWidth="1"/>
    <col min="12050" max="12051" width="11.19921875" style="9" customWidth="1"/>
    <col min="12052" max="12052" width="8.09765625" style="9" customWidth="1"/>
    <col min="12053" max="12053" width="5.8984375" style="9" customWidth="1"/>
    <col min="12054" max="12054" width="5" style="9" customWidth="1"/>
    <col min="12055" max="12055" width="8.3984375" style="9" customWidth="1"/>
    <col min="12056" max="12056" width="8.59765625" style="9" customWidth="1"/>
    <col min="12057" max="12057" width="6.3984375" style="9" customWidth="1"/>
    <col min="12058" max="12288" width="9" style="9"/>
    <col min="12289" max="12289" width="3.3984375" style="9" customWidth="1"/>
    <col min="12290" max="12290" width="5.3984375" style="9" customWidth="1"/>
    <col min="12291" max="12291" width="5.59765625" style="9" customWidth="1"/>
    <col min="12292" max="12292" width="6" style="9" customWidth="1"/>
    <col min="12293" max="12293" width="5.3984375" style="9" customWidth="1"/>
    <col min="12294" max="12294" width="10" style="9" customWidth="1"/>
    <col min="12295" max="12295" width="3.09765625" style="9" customWidth="1"/>
    <col min="12296" max="12296" width="3.69921875" style="9" customWidth="1"/>
    <col min="12297" max="12297" width="3.3984375" style="9" customWidth="1"/>
    <col min="12298" max="12298" width="6.8984375" style="9" customWidth="1"/>
    <col min="12299" max="12299" width="7.09765625" style="9" customWidth="1"/>
    <col min="12300" max="12300" width="6.09765625" style="9" customWidth="1"/>
    <col min="12301" max="12301" width="7" style="9" customWidth="1"/>
    <col min="12302" max="12302" width="7.59765625" style="9" customWidth="1"/>
    <col min="12303" max="12303" width="3.19921875" style="9" customWidth="1"/>
    <col min="12304" max="12304" width="7.19921875" style="9" customWidth="1"/>
    <col min="12305" max="12305" width="11.59765625" style="9" customWidth="1"/>
    <col min="12306" max="12307" width="11.19921875" style="9" customWidth="1"/>
    <col min="12308" max="12308" width="8.09765625" style="9" customWidth="1"/>
    <col min="12309" max="12309" width="5.8984375" style="9" customWidth="1"/>
    <col min="12310" max="12310" width="5" style="9" customWidth="1"/>
    <col min="12311" max="12311" width="8.3984375" style="9" customWidth="1"/>
    <col min="12312" max="12312" width="8.59765625" style="9" customWidth="1"/>
    <col min="12313" max="12313" width="6.3984375" style="9" customWidth="1"/>
    <col min="12314" max="12544" width="9" style="9"/>
    <col min="12545" max="12545" width="3.3984375" style="9" customWidth="1"/>
    <col min="12546" max="12546" width="5.3984375" style="9" customWidth="1"/>
    <col min="12547" max="12547" width="5.59765625" style="9" customWidth="1"/>
    <col min="12548" max="12548" width="6" style="9" customWidth="1"/>
    <col min="12549" max="12549" width="5.3984375" style="9" customWidth="1"/>
    <col min="12550" max="12550" width="10" style="9" customWidth="1"/>
    <col min="12551" max="12551" width="3.09765625" style="9" customWidth="1"/>
    <col min="12552" max="12552" width="3.69921875" style="9" customWidth="1"/>
    <col min="12553" max="12553" width="3.3984375" style="9" customWidth="1"/>
    <col min="12554" max="12554" width="6.8984375" style="9" customWidth="1"/>
    <col min="12555" max="12555" width="7.09765625" style="9" customWidth="1"/>
    <col min="12556" max="12556" width="6.09765625" style="9" customWidth="1"/>
    <col min="12557" max="12557" width="7" style="9" customWidth="1"/>
    <col min="12558" max="12558" width="7.59765625" style="9" customWidth="1"/>
    <col min="12559" max="12559" width="3.19921875" style="9" customWidth="1"/>
    <col min="12560" max="12560" width="7.19921875" style="9" customWidth="1"/>
    <col min="12561" max="12561" width="11.59765625" style="9" customWidth="1"/>
    <col min="12562" max="12563" width="11.19921875" style="9" customWidth="1"/>
    <col min="12564" max="12564" width="8.09765625" style="9" customWidth="1"/>
    <col min="12565" max="12565" width="5.8984375" style="9" customWidth="1"/>
    <col min="12566" max="12566" width="5" style="9" customWidth="1"/>
    <col min="12567" max="12567" width="8.3984375" style="9" customWidth="1"/>
    <col min="12568" max="12568" width="8.59765625" style="9" customWidth="1"/>
    <col min="12569" max="12569" width="6.3984375" style="9" customWidth="1"/>
    <col min="12570" max="12800" width="9" style="9"/>
    <col min="12801" max="12801" width="3.3984375" style="9" customWidth="1"/>
    <col min="12802" max="12802" width="5.3984375" style="9" customWidth="1"/>
    <col min="12803" max="12803" width="5.59765625" style="9" customWidth="1"/>
    <col min="12804" max="12804" width="6" style="9" customWidth="1"/>
    <col min="12805" max="12805" width="5.3984375" style="9" customWidth="1"/>
    <col min="12806" max="12806" width="10" style="9" customWidth="1"/>
    <col min="12807" max="12807" width="3.09765625" style="9" customWidth="1"/>
    <col min="12808" max="12808" width="3.69921875" style="9" customWidth="1"/>
    <col min="12809" max="12809" width="3.3984375" style="9" customWidth="1"/>
    <col min="12810" max="12810" width="6.8984375" style="9" customWidth="1"/>
    <col min="12811" max="12811" width="7.09765625" style="9" customWidth="1"/>
    <col min="12812" max="12812" width="6.09765625" style="9" customWidth="1"/>
    <col min="12813" max="12813" width="7" style="9" customWidth="1"/>
    <col min="12814" max="12814" width="7.59765625" style="9" customWidth="1"/>
    <col min="12815" max="12815" width="3.19921875" style="9" customWidth="1"/>
    <col min="12816" max="12816" width="7.19921875" style="9" customWidth="1"/>
    <col min="12817" max="12817" width="11.59765625" style="9" customWidth="1"/>
    <col min="12818" max="12819" width="11.19921875" style="9" customWidth="1"/>
    <col min="12820" max="12820" width="8.09765625" style="9" customWidth="1"/>
    <col min="12821" max="12821" width="5.8984375" style="9" customWidth="1"/>
    <col min="12822" max="12822" width="5" style="9" customWidth="1"/>
    <col min="12823" max="12823" width="8.3984375" style="9" customWidth="1"/>
    <col min="12824" max="12824" width="8.59765625" style="9" customWidth="1"/>
    <col min="12825" max="12825" width="6.3984375" style="9" customWidth="1"/>
    <col min="12826" max="13056" width="9" style="9"/>
    <col min="13057" max="13057" width="3.3984375" style="9" customWidth="1"/>
    <col min="13058" max="13058" width="5.3984375" style="9" customWidth="1"/>
    <col min="13059" max="13059" width="5.59765625" style="9" customWidth="1"/>
    <col min="13060" max="13060" width="6" style="9" customWidth="1"/>
    <col min="13061" max="13061" width="5.3984375" style="9" customWidth="1"/>
    <col min="13062" max="13062" width="10" style="9" customWidth="1"/>
    <col min="13063" max="13063" width="3.09765625" style="9" customWidth="1"/>
    <col min="13064" max="13064" width="3.69921875" style="9" customWidth="1"/>
    <col min="13065" max="13065" width="3.3984375" style="9" customWidth="1"/>
    <col min="13066" max="13066" width="6.8984375" style="9" customWidth="1"/>
    <col min="13067" max="13067" width="7.09765625" style="9" customWidth="1"/>
    <col min="13068" max="13068" width="6.09765625" style="9" customWidth="1"/>
    <col min="13069" max="13069" width="7" style="9" customWidth="1"/>
    <col min="13070" max="13070" width="7.59765625" style="9" customWidth="1"/>
    <col min="13071" max="13071" width="3.19921875" style="9" customWidth="1"/>
    <col min="13072" max="13072" width="7.19921875" style="9" customWidth="1"/>
    <col min="13073" max="13073" width="11.59765625" style="9" customWidth="1"/>
    <col min="13074" max="13075" width="11.19921875" style="9" customWidth="1"/>
    <col min="13076" max="13076" width="8.09765625" style="9" customWidth="1"/>
    <col min="13077" max="13077" width="5.8984375" style="9" customWidth="1"/>
    <col min="13078" max="13078" width="5" style="9" customWidth="1"/>
    <col min="13079" max="13079" width="8.3984375" style="9" customWidth="1"/>
    <col min="13080" max="13080" width="8.59765625" style="9" customWidth="1"/>
    <col min="13081" max="13081" width="6.3984375" style="9" customWidth="1"/>
    <col min="13082" max="13312" width="9" style="9"/>
    <col min="13313" max="13313" width="3.3984375" style="9" customWidth="1"/>
    <col min="13314" max="13314" width="5.3984375" style="9" customWidth="1"/>
    <col min="13315" max="13315" width="5.59765625" style="9" customWidth="1"/>
    <col min="13316" max="13316" width="6" style="9" customWidth="1"/>
    <col min="13317" max="13317" width="5.3984375" style="9" customWidth="1"/>
    <col min="13318" max="13318" width="10" style="9" customWidth="1"/>
    <col min="13319" max="13319" width="3.09765625" style="9" customWidth="1"/>
    <col min="13320" max="13320" width="3.69921875" style="9" customWidth="1"/>
    <col min="13321" max="13321" width="3.3984375" style="9" customWidth="1"/>
    <col min="13322" max="13322" width="6.8984375" style="9" customWidth="1"/>
    <col min="13323" max="13323" width="7.09765625" style="9" customWidth="1"/>
    <col min="13324" max="13324" width="6.09765625" style="9" customWidth="1"/>
    <col min="13325" max="13325" width="7" style="9" customWidth="1"/>
    <col min="13326" max="13326" width="7.59765625" style="9" customWidth="1"/>
    <col min="13327" max="13327" width="3.19921875" style="9" customWidth="1"/>
    <col min="13328" max="13328" width="7.19921875" style="9" customWidth="1"/>
    <col min="13329" max="13329" width="11.59765625" style="9" customWidth="1"/>
    <col min="13330" max="13331" width="11.19921875" style="9" customWidth="1"/>
    <col min="13332" max="13332" width="8.09765625" style="9" customWidth="1"/>
    <col min="13333" max="13333" width="5.8984375" style="9" customWidth="1"/>
    <col min="13334" max="13334" width="5" style="9" customWidth="1"/>
    <col min="13335" max="13335" width="8.3984375" style="9" customWidth="1"/>
    <col min="13336" max="13336" width="8.59765625" style="9" customWidth="1"/>
    <col min="13337" max="13337" width="6.3984375" style="9" customWidth="1"/>
    <col min="13338" max="13568" width="9" style="9"/>
    <col min="13569" max="13569" width="3.3984375" style="9" customWidth="1"/>
    <col min="13570" max="13570" width="5.3984375" style="9" customWidth="1"/>
    <col min="13571" max="13571" width="5.59765625" style="9" customWidth="1"/>
    <col min="13572" max="13572" width="6" style="9" customWidth="1"/>
    <col min="13573" max="13573" width="5.3984375" style="9" customWidth="1"/>
    <col min="13574" max="13574" width="10" style="9" customWidth="1"/>
    <col min="13575" max="13575" width="3.09765625" style="9" customWidth="1"/>
    <col min="13576" max="13576" width="3.69921875" style="9" customWidth="1"/>
    <col min="13577" max="13577" width="3.3984375" style="9" customWidth="1"/>
    <col min="13578" max="13578" width="6.8984375" style="9" customWidth="1"/>
    <col min="13579" max="13579" width="7.09765625" style="9" customWidth="1"/>
    <col min="13580" max="13580" width="6.09765625" style="9" customWidth="1"/>
    <col min="13581" max="13581" width="7" style="9" customWidth="1"/>
    <col min="13582" max="13582" width="7.59765625" style="9" customWidth="1"/>
    <col min="13583" max="13583" width="3.19921875" style="9" customWidth="1"/>
    <col min="13584" max="13584" width="7.19921875" style="9" customWidth="1"/>
    <col min="13585" max="13585" width="11.59765625" style="9" customWidth="1"/>
    <col min="13586" max="13587" width="11.19921875" style="9" customWidth="1"/>
    <col min="13588" max="13588" width="8.09765625" style="9" customWidth="1"/>
    <col min="13589" max="13589" width="5.8984375" style="9" customWidth="1"/>
    <col min="13590" max="13590" width="5" style="9" customWidth="1"/>
    <col min="13591" max="13591" width="8.3984375" style="9" customWidth="1"/>
    <col min="13592" max="13592" width="8.59765625" style="9" customWidth="1"/>
    <col min="13593" max="13593" width="6.3984375" style="9" customWidth="1"/>
    <col min="13594" max="13824" width="9" style="9"/>
    <col min="13825" max="13825" width="3.3984375" style="9" customWidth="1"/>
    <col min="13826" max="13826" width="5.3984375" style="9" customWidth="1"/>
    <col min="13827" max="13827" width="5.59765625" style="9" customWidth="1"/>
    <col min="13828" max="13828" width="6" style="9" customWidth="1"/>
    <col min="13829" max="13829" width="5.3984375" style="9" customWidth="1"/>
    <col min="13830" max="13830" width="10" style="9" customWidth="1"/>
    <col min="13831" max="13831" width="3.09765625" style="9" customWidth="1"/>
    <col min="13832" max="13832" width="3.69921875" style="9" customWidth="1"/>
    <col min="13833" max="13833" width="3.3984375" style="9" customWidth="1"/>
    <col min="13834" max="13834" width="6.8984375" style="9" customWidth="1"/>
    <col min="13835" max="13835" width="7.09765625" style="9" customWidth="1"/>
    <col min="13836" max="13836" width="6.09765625" style="9" customWidth="1"/>
    <col min="13837" max="13837" width="7" style="9" customWidth="1"/>
    <col min="13838" max="13838" width="7.59765625" style="9" customWidth="1"/>
    <col min="13839" max="13839" width="3.19921875" style="9" customWidth="1"/>
    <col min="13840" max="13840" width="7.19921875" style="9" customWidth="1"/>
    <col min="13841" max="13841" width="11.59765625" style="9" customWidth="1"/>
    <col min="13842" max="13843" width="11.19921875" style="9" customWidth="1"/>
    <col min="13844" max="13844" width="8.09765625" style="9" customWidth="1"/>
    <col min="13845" max="13845" width="5.8984375" style="9" customWidth="1"/>
    <col min="13846" max="13846" width="5" style="9" customWidth="1"/>
    <col min="13847" max="13847" width="8.3984375" style="9" customWidth="1"/>
    <col min="13848" max="13848" width="8.59765625" style="9" customWidth="1"/>
    <col min="13849" max="13849" width="6.3984375" style="9" customWidth="1"/>
    <col min="13850" max="14080" width="9" style="9"/>
    <col min="14081" max="14081" width="3.3984375" style="9" customWidth="1"/>
    <col min="14082" max="14082" width="5.3984375" style="9" customWidth="1"/>
    <col min="14083" max="14083" width="5.59765625" style="9" customWidth="1"/>
    <col min="14084" max="14084" width="6" style="9" customWidth="1"/>
    <col min="14085" max="14085" width="5.3984375" style="9" customWidth="1"/>
    <col min="14086" max="14086" width="10" style="9" customWidth="1"/>
    <col min="14087" max="14087" width="3.09765625" style="9" customWidth="1"/>
    <col min="14088" max="14088" width="3.69921875" style="9" customWidth="1"/>
    <col min="14089" max="14089" width="3.3984375" style="9" customWidth="1"/>
    <col min="14090" max="14090" width="6.8984375" style="9" customWidth="1"/>
    <col min="14091" max="14091" width="7.09765625" style="9" customWidth="1"/>
    <col min="14092" max="14092" width="6.09765625" style="9" customWidth="1"/>
    <col min="14093" max="14093" width="7" style="9" customWidth="1"/>
    <col min="14094" max="14094" width="7.59765625" style="9" customWidth="1"/>
    <col min="14095" max="14095" width="3.19921875" style="9" customWidth="1"/>
    <col min="14096" max="14096" width="7.19921875" style="9" customWidth="1"/>
    <col min="14097" max="14097" width="11.59765625" style="9" customWidth="1"/>
    <col min="14098" max="14099" width="11.19921875" style="9" customWidth="1"/>
    <col min="14100" max="14100" width="8.09765625" style="9" customWidth="1"/>
    <col min="14101" max="14101" width="5.8984375" style="9" customWidth="1"/>
    <col min="14102" max="14102" width="5" style="9" customWidth="1"/>
    <col min="14103" max="14103" width="8.3984375" style="9" customWidth="1"/>
    <col min="14104" max="14104" width="8.59765625" style="9" customWidth="1"/>
    <col min="14105" max="14105" width="6.3984375" style="9" customWidth="1"/>
    <col min="14106" max="14336" width="9" style="9"/>
    <col min="14337" max="14337" width="3.3984375" style="9" customWidth="1"/>
    <col min="14338" max="14338" width="5.3984375" style="9" customWidth="1"/>
    <col min="14339" max="14339" width="5.59765625" style="9" customWidth="1"/>
    <col min="14340" max="14340" width="6" style="9" customWidth="1"/>
    <col min="14341" max="14341" width="5.3984375" style="9" customWidth="1"/>
    <col min="14342" max="14342" width="10" style="9" customWidth="1"/>
    <col min="14343" max="14343" width="3.09765625" style="9" customWidth="1"/>
    <col min="14344" max="14344" width="3.69921875" style="9" customWidth="1"/>
    <col min="14345" max="14345" width="3.3984375" style="9" customWidth="1"/>
    <col min="14346" max="14346" width="6.8984375" style="9" customWidth="1"/>
    <col min="14347" max="14347" width="7.09765625" style="9" customWidth="1"/>
    <col min="14348" max="14348" width="6.09765625" style="9" customWidth="1"/>
    <col min="14349" max="14349" width="7" style="9" customWidth="1"/>
    <col min="14350" max="14350" width="7.59765625" style="9" customWidth="1"/>
    <col min="14351" max="14351" width="3.19921875" style="9" customWidth="1"/>
    <col min="14352" max="14352" width="7.19921875" style="9" customWidth="1"/>
    <col min="14353" max="14353" width="11.59765625" style="9" customWidth="1"/>
    <col min="14354" max="14355" width="11.19921875" style="9" customWidth="1"/>
    <col min="14356" max="14356" width="8.09765625" style="9" customWidth="1"/>
    <col min="14357" max="14357" width="5.8984375" style="9" customWidth="1"/>
    <col min="14358" max="14358" width="5" style="9" customWidth="1"/>
    <col min="14359" max="14359" width="8.3984375" style="9" customWidth="1"/>
    <col min="14360" max="14360" width="8.59765625" style="9" customWidth="1"/>
    <col min="14361" max="14361" width="6.3984375" style="9" customWidth="1"/>
    <col min="14362" max="14592" width="9" style="9"/>
    <col min="14593" max="14593" width="3.3984375" style="9" customWidth="1"/>
    <col min="14594" max="14594" width="5.3984375" style="9" customWidth="1"/>
    <col min="14595" max="14595" width="5.59765625" style="9" customWidth="1"/>
    <col min="14596" max="14596" width="6" style="9" customWidth="1"/>
    <col min="14597" max="14597" width="5.3984375" style="9" customWidth="1"/>
    <col min="14598" max="14598" width="10" style="9" customWidth="1"/>
    <col min="14599" max="14599" width="3.09765625" style="9" customWidth="1"/>
    <col min="14600" max="14600" width="3.69921875" style="9" customWidth="1"/>
    <col min="14601" max="14601" width="3.3984375" style="9" customWidth="1"/>
    <col min="14602" max="14602" width="6.8984375" style="9" customWidth="1"/>
    <col min="14603" max="14603" width="7.09765625" style="9" customWidth="1"/>
    <col min="14604" max="14604" width="6.09765625" style="9" customWidth="1"/>
    <col min="14605" max="14605" width="7" style="9" customWidth="1"/>
    <col min="14606" max="14606" width="7.59765625" style="9" customWidth="1"/>
    <col min="14607" max="14607" width="3.19921875" style="9" customWidth="1"/>
    <col min="14608" max="14608" width="7.19921875" style="9" customWidth="1"/>
    <col min="14609" max="14609" width="11.59765625" style="9" customWidth="1"/>
    <col min="14610" max="14611" width="11.19921875" style="9" customWidth="1"/>
    <col min="14612" max="14612" width="8.09765625" style="9" customWidth="1"/>
    <col min="14613" max="14613" width="5.8984375" style="9" customWidth="1"/>
    <col min="14614" max="14614" width="5" style="9" customWidth="1"/>
    <col min="14615" max="14615" width="8.3984375" style="9" customWidth="1"/>
    <col min="14616" max="14616" width="8.59765625" style="9" customWidth="1"/>
    <col min="14617" max="14617" width="6.3984375" style="9" customWidth="1"/>
    <col min="14618" max="14848" width="9" style="9"/>
    <col min="14849" max="14849" width="3.3984375" style="9" customWidth="1"/>
    <col min="14850" max="14850" width="5.3984375" style="9" customWidth="1"/>
    <col min="14851" max="14851" width="5.59765625" style="9" customWidth="1"/>
    <col min="14852" max="14852" width="6" style="9" customWidth="1"/>
    <col min="14853" max="14853" width="5.3984375" style="9" customWidth="1"/>
    <col min="14854" max="14854" width="10" style="9" customWidth="1"/>
    <col min="14855" max="14855" width="3.09765625" style="9" customWidth="1"/>
    <col min="14856" max="14856" width="3.69921875" style="9" customWidth="1"/>
    <col min="14857" max="14857" width="3.3984375" style="9" customWidth="1"/>
    <col min="14858" max="14858" width="6.8984375" style="9" customWidth="1"/>
    <col min="14859" max="14859" width="7.09765625" style="9" customWidth="1"/>
    <col min="14860" max="14860" width="6.09765625" style="9" customWidth="1"/>
    <col min="14861" max="14861" width="7" style="9" customWidth="1"/>
    <col min="14862" max="14862" width="7.59765625" style="9" customWidth="1"/>
    <col min="14863" max="14863" width="3.19921875" style="9" customWidth="1"/>
    <col min="14864" max="14864" width="7.19921875" style="9" customWidth="1"/>
    <col min="14865" max="14865" width="11.59765625" style="9" customWidth="1"/>
    <col min="14866" max="14867" width="11.19921875" style="9" customWidth="1"/>
    <col min="14868" max="14868" width="8.09765625" style="9" customWidth="1"/>
    <col min="14869" max="14869" width="5.8984375" style="9" customWidth="1"/>
    <col min="14870" max="14870" width="5" style="9" customWidth="1"/>
    <col min="14871" max="14871" width="8.3984375" style="9" customWidth="1"/>
    <col min="14872" max="14872" width="8.59765625" style="9" customWidth="1"/>
    <col min="14873" max="14873" width="6.3984375" style="9" customWidth="1"/>
    <col min="14874" max="15104" width="9" style="9"/>
    <col min="15105" max="15105" width="3.3984375" style="9" customWidth="1"/>
    <col min="15106" max="15106" width="5.3984375" style="9" customWidth="1"/>
    <col min="15107" max="15107" width="5.59765625" style="9" customWidth="1"/>
    <col min="15108" max="15108" width="6" style="9" customWidth="1"/>
    <col min="15109" max="15109" width="5.3984375" style="9" customWidth="1"/>
    <col min="15110" max="15110" width="10" style="9" customWidth="1"/>
    <col min="15111" max="15111" width="3.09765625" style="9" customWidth="1"/>
    <col min="15112" max="15112" width="3.69921875" style="9" customWidth="1"/>
    <col min="15113" max="15113" width="3.3984375" style="9" customWidth="1"/>
    <col min="15114" max="15114" width="6.8984375" style="9" customWidth="1"/>
    <col min="15115" max="15115" width="7.09765625" style="9" customWidth="1"/>
    <col min="15116" max="15116" width="6.09765625" style="9" customWidth="1"/>
    <col min="15117" max="15117" width="7" style="9" customWidth="1"/>
    <col min="15118" max="15118" width="7.59765625" style="9" customWidth="1"/>
    <col min="15119" max="15119" width="3.19921875" style="9" customWidth="1"/>
    <col min="15120" max="15120" width="7.19921875" style="9" customWidth="1"/>
    <col min="15121" max="15121" width="11.59765625" style="9" customWidth="1"/>
    <col min="15122" max="15123" width="11.19921875" style="9" customWidth="1"/>
    <col min="15124" max="15124" width="8.09765625" style="9" customWidth="1"/>
    <col min="15125" max="15125" width="5.8984375" style="9" customWidth="1"/>
    <col min="15126" max="15126" width="5" style="9" customWidth="1"/>
    <col min="15127" max="15127" width="8.3984375" style="9" customWidth="1"/>
    <col min="15128" max="15128" width="8.59765625" style="9" customWidth="1"/>
    <col min="15129" max="15129" width="6.3984375" style="9" customWidth="1"/>
    <col min="15130" max="15360" width="9" style="9"/>
    <col min="15361" max="15361" width="3.3984375" style="9" customWidth="1"/>
    <col min="15362" max="15362" width="5.3984375" style="9" customWidth="1"/>
    <col min="15363" max="15363" width="5.59765625" style="9" customWidth="1"/>
    <col min="15364" max="15364" width="6" style="9" customWidth="1"/>
    <col min="15365" max="15365" width="5.3984375" style="9" customWidth="1"/>
    <col min="15366" max="15366" width="10" style="9" customWidth="1"/>
    <col min="15367" max="15367" width="3.09765625" style="9" customWidth="1"/>
    <col min="15368" max="15368" width="3.69921875" style="9" customWidth="1"/>
    <col min="15369" max="15369" width="3.3984375" style="9" customWidth="1"/>
    <col min="15370" max="15370" width="6.8984375" style="9" customWidth="1"/>
    <col min="15371" max="15371" width="7.09765625" style="9" customWidth="1"/>
    <col min="15372" max="15372" width="6.09765625" style="9" customWidth="1"/>
    <col min="15373" max="15373" width="7" style="9" customWidth="1"/>
    <col min="15374" max="15374" width="7.59765625" style="9" customWidth="1"/>
    <col min="15375" max="15375" width="3.19921875" style="9" customWidth="1"/>
    <col min="15376" max="15376" width="7.19921875" style="9" customWidth="1"/>
    <col min="15377" max="15377" width="11.59765625" style="9" customWidth="1"/>
    <col min="15378" max="15379" width="11.19921875" style="9" customWidth="1"/>
    <col min="15380" max="15380" width="8.09765625" style="9" customWidth="1"/>
    <col min="15381" max="15381" width="5.8984375" style="9" customWidth="1"/>
    <col min="15382" max="15382" width="5" style="9" customWidth="1"/>
    <col min="15383" max="15383" width="8.3984375" style="9" customWidth="1"/>
    <col min="15384" max="15384" width="8.59765625" style="9" customWidth="1"/>
    <col min="15385" max="15385" width="6.3984375" style="9" customWidth="1"/>
    <col min="15386" max="15616" width="9" style="9"/>
    <col min="15617" max="15617" width="3.3984375" style="9" customWidth="1"/>
    <col min="15618" max="15618" width="5.3984375" style="9" customWidth="1"/>
    <col min="15619" max="15619" width="5.59765625" style="9" customWidth="1"/>
    <col min="15620" max="15620" width="6" style="9" customWidth="1"/>
    <col min="15621" max="15621" width="5.3984375" style="9" customWidth="1"/>
    <col min="15622" max="15622" width="10" style="9" customWidth="1"/>
    <col min="15623" max="15623" width="3.09765625" style="9" customWidth="1"/>
    <col min="15624" max="15624" width="3.69921875" style="9" customWidth="1"/>
    <col min="15625" max="15625" width="3.3984375" style="9" customWidth="1"/>
    <col min="15626" max="15626" width="6.8984375" style="9" customWidth="1"/>
    <col min="15627" max="15627" width="7.09765625" style="9" customWidth="1"/>
    <col min="15628" max="15628" width="6.09765625" style="9" customWidth="1"/>
    <col min="15629" max="15629" width="7" style="9" customWidth="1"/>
    <col min="15630" max="15630" width="7.59765625" style="9" customWidth="1"/>
    <col min="15631" max="15631" width="3.19921875" style="9" customWidth="1"/>
    <col min="15632" max="15632" width="7.19921875" style="9" customWidth="1"/>
    <col min="15633" max="15633" width="11.59765625" style="9" customWidth="1"/>
    <col min="15634" max="15635" width="11.19921875" style="9" customWidth="1"/>
    <col min="15636" max="15636" width="8.09765625" style="9" customWidth="1"/>
    <col min="15637" max="15637" width="5.8984375" style="9" customWidth="1"/>
    <col min="15638" max="15638" width="5" style="9" customWidth="1"/>
    <col min="15639" max="15639" width="8.3984375" style="9" customWidth="1"/>
    <col min="15640" max="15640" width="8.59765625" style="9" customWidth="1"/>
    <col min="15641" max="15641" width="6.3984375" style="9" customWidth="1"/>
    <col min="15642" max="15872" width="9" style="9"/>
    <col min="15873" max="15873" width="3.3984375" style="9" customWidth="1"/>
    <col min="15874" max="15874" width="5.3984375" style="9" customWidth="1"/>
    <col min="15875" max="15875" width="5.59765625" style="9" customWidth="1"/>
    <col min="15876" max="15876" width="6" style="9" customWidth="1"/>
    <col min="15877" max="15877" width="5.3984375" style="9" customWidth="1"/>
    <col min="15878" max="15878" width="10" style="9" customWidth="1"/>
    <col min="15879" max="15879" width="3.09765625" style="9" customWidth="1"/>
    <col min="15880" max="15880" width="3.69921875" style="9" customWidth="1"/>
    <col min="15881" max="15881" width="3.3984375" style="9" customWidth="1"/>
    <col min="15882" max="15882" width="6.8984375" style="9" customWidth="1"/>
    <col min="15883" max="15883" width="7.09765625" style="9" customWidth="1"/>
    <col min="15884" max="15884" width="6.09765625" style="9" customWidth="1"/>
    <col min="15885" max="15885" width="7" style="9" customWidth="1"/>
    <col min="15886" max="15886" width="7.59765625" style="9" customWidth="1"/>
    <col min="15887" max="15887" width="3.19921875" style="9" customWidth="1"/>
    <col min="15888" max="15888" width="7.19921875" style="9" customWidth="1"/>
    <col min="15889" max="15889" width="11.59765625" style="9" customWidth="1"/>
    <col min="15890" max="15891" width="11.19921875" style="9" customWidth="1"/>
    <col min="15892" max="15892" width="8.09765625" style="9" customWidth="1"/>
    <col min="15893" max="15893" width="5.8984375" style="9" customWidth="1"/>
    <col min="15894" max="15894" width="5" style="9" customWidth="1"/>
    <col min="15895" max="15895" width="8.3984375" style="9" customWidth="1"/>
    <col min="15896" max="15896" width="8.59765625" style="9" customWidth="1"/>
    <col min="15897" max="15897" width="6.3984375" style="9" customWidth="1"/>
    <col min="15898" max="16128" width="9" style="9"/>
    <col min="16129" max="16129" width="3.3984375" style="9" customWidth="1"/>
    <col min="16130" max="16130" width="5.3984375" style="9" customWidth="1"/>
    <col min="16131" max="16131" width="5.59765625" style="9" customWidth="1"/>
    <col min="16132" max="16132" width="6" style="9" customWidth="1"/>
    <col min="16133" max="16133" width="5.3984375" style="9" customWidth="1"/>
    <col min="16134" max="16134" width="10" style="9" customWidth="1"/>
    <col min="16135" max="16135" width="3.09765625" style="9" customWidth="1"/>
    <col min="16136" max="16136" width="3.69921875" style="9" customWidth="1"/>
    <col min="16137" max="16137" width="3.3984375" style="9" customWidth="1"/>
    <col min="16138" max="16138" width="6.8984375" style="9" customWidth="1"/>
    <col min="16139" max="16139" width="7.09765625" style="9" customWidth="1"/>
    <col min="16140" max="16140" width="6.09765625" style="9" customWidth="1"/>
    <col min="16141" max="16141" width="7" style="9" customWidth="1"/>
    <col min="16142" max="16142" width="7.59765625" style="9" customWidth="1"/>
    <col min="16143" max="16143" width="3.19921875" style="9" customWidth="1"/>
    <col min="16144" max="16144" width="7.19921875" style="9" customWidth="1"/>
    <col min="16145" max="16145" width="11.59765625" style="9" customWidth="1"/>
    <col min="16146" max="16147" width="11.19921875" style="9" customWidth="1"/>
    <col min="16148" max="16148" width="8.09765625" style="9" customWidth="1"/>
    <col min="16149" max="16149" width="5.8984375" style="9" customWidth="1"/>
    <col min="16150" max="16150" width="5" style="9" customWidth="1"/>
    <col min="16151" max="16151" width="8.3984375" style="9" customWidth="1"/>
    <col min="16152" max="16152" width="8.59765625" style="9" customWidth="1"/>
    <col min="16153" max="16153" width="6.3984375" style="9" customWidth="1"/>
    <col min="16154" max="16384" width="9" style="9"/>
  </cols>
  <sheetData>
    <row r="1" spans="1:25" x14ac:dyDescent="0.5">
      <c r="J1" s="43" t="s">
        <v>491</v>
      </c>
      <c r="K1" s="43"/>
      <c r="L1" s="203"/>
      <c r="M1" s="203"/>
      <c r="N1" s="203"/>
      <c r="X1" s="203" t="s">
        <v>29</v>
      </c>
      <c r="Y1" s="203"/>
    </row>
    <row r="2" spans="1:25" x14ac:dyDescent="0.5">
      <c r="A2" s="203" t="s">
        <v>0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</row>
    <row r="3" spans="1:25" x14ac:dyDescent="0.5">
      <c r="A3" s="203" t="s">
        <v>30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</row>
    <row r="4" spans="1:25" x14ac:dyDescent="0.5">
      <c r="A4" s="10" t="s">
        <v>51</v>
      </c>
    </row>
    <row r="5" spans="1:25" x14ac:dyDescent="0.5">
      <c r="A5" s="165" t="s">
        <v>1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7"/>
      <c r="O5" s="168" t="s">
        <v>2</v>
      </c>
      <c r="P5" s="169"/>
      <c r="Q5" s="169"/>
      <c r="R5" s="169"/>
      <c r="S5" s="169"/>
      <c r="T5" s="169"/>
      <c r="U5" s="169"/>
      <c r="V5" s="169"/>
      <c r="W5" s="169"/>
      <c r="X5" s="169"/>
      <c r="Y5" s="170"/>
    </row>
    <row r="6" spans="1:25" x14ac:dyDescent="0.5">
      <c r="A6" s="204" t="s">
        <v>3</v>
      </c>
      <c r="B6" s="204" t="s">
        <v>4</v>
      </c>
      <c r="C6" s="207" t="s">
        <v>5</v>
      </c>
      <c r="D6" s="210" t="s">
        <v>6</v>
      </c>
      <c r="E6" s="210"/>
      <c r="F6" s="204" t="s">
        <v>7</v>
      </c>
      <c r="G6" s="168" t="s">
        <v>8</v>
      </c>
      <c r="H6" s="169"/>
      <c r="I6" s="170"/>
      <c r="J6" s="227" t="s">
        <v>9</v>
      </c>
      <c r="K6" s="228"/>
      <c r="L6" s="228"/>
      <c r="M6" s="228"/>
      <c r="N6" s="228"/>
      <c r="O6" s="204" t="s">
        <v>3</v>
      </c>
      <c r="P6" s="204" t="s">
        <v>10</v>
      </c>
      <c r="Q6" s="204" t="s">
        <v>11</v>
      </c>
      <c r="R6" s="204" t="s">
        <v>12</v>
      </c>
      <c r="S6" s="204" t="s">
        <v>13</v>
      </c>
      <c r="T6" s="229" t="s">
        <v>14</v>
      </c>
      <c r="U6" s="230"/>
      <c r="V6" s="230"/>
      <c r="W6" s="231"/>
      <c r="X6" s="204" t="s">
        <v>15</v>
      </c>
      <c r="Y6" s="214" t="s">
        <v>16</v>
      </c>
    </row>
    <row r="7" spans="1:25" x14ac:dyDescent="0.5">
      <c r="A7" s="205"/>
      <c r="B7" s="205"/>
      <c r="C7" s="208"/>
      <c r="D7" s="205" t="s">
        <v>17</v>
      </c>
      <c r="E7" s="205" t="s">
        <v>18</v>
      </c>
      <c r="F7" s="205"/>
      <c r="G7" s="217" t="s">
        <v>19</v>
      </c>
      <c r="H7" s="217" t="s">
        <v>20</v>
      </c>
      <c r="I7" s="217" t="s">
        <v>21</v>
      </c>
      <c r="J7" s="204" t="s">
        <v>22</v>
      </c>
      <c r="K7" s="204" t="s">
        <v>23</v>
      </c>
      <c r="L7" s="204" t="s">
        <v>24</v>
      </c>
      <c r="M7" s="204" t="s">
        <v>25</v>
      </c>
      <c r="N7" s="207" t="s">
        <v>26</v>
      </c>
      <c r="O7" s="205"/>
      <c r="P7" s="205"/>
      <c r="Q7" s="205"/>
      <c r="R7" s="205"/>
      <c r="S7" s="205"/>
      <c r="T7" s="204" t="s">
        <v>27</v>
      </c>
      <c r="U7" s="217" t="s">
        <v>23</v>
      </c>
      <c r="V7" s="204" t="s">
        <v>24</v>
      </c>
      <c r="W7" s="204" t="s">
        <v>28</v>
      </c>
      <c r="X7" s="205"/>
      <c r="Y7" s="215"/>
    </row>
    <row r="8" spans="1:25" x14ac:dyDescent="0.5">
      <c r="A8" s="205"/>
      <c r="B8" s="205"/>
      <c r="C8" s="208"/>
      <c r="D8" s="205"/>
      <c r="E8" s="205"/>
      <c r="F8" s="205"/>
      <c r="G8" s="218"/>
      <c r="H8" s="218"/>
      <c r="I8" s="218"/>
      <c r="J8" s="205"/>
      <c r="K8" s="205"/>
      <c r="L8" s="205"/>
      <c r="M8" s="205"/>
      <c r="N8" s="208"/>
      <c r="O8" s="205"/>
      <c r="P8" s="205"/>
      <c r="Q8" s="205"/>
      <c r="R8" s="205"/>
      <c r="S8" s="205"/>
      <c r="T8" s="205"/>
      <c r="U8" s="218"/>
      <c r="V8" s="205"/>
      <c r="W8" s="205"/>
      <c r="X8" s="205"/>
      <c r="Y8" s="215"/>
    </row>
    <row r="9" spans="1:25" x14ac:dyDescent="0.5">
      <c r="A9" s="206"/>
      <c r="B9" s="206"/>
      <c r="C9" s="209"/>
      <c r="D9" s="206"/>
      <c r="E9" s="206"/>
      <c r="F9" s="206"/>
      <c r="G9" s="219"/>
      <c r="H9" s="219"/>
      <c r="I9" s="219"/>
      <c r="J9" s="206"/>
      <c r="K9" s="206"/>
      <c r="L9" s="206"/>
      <c r="M9" s="206"/>
      <c r="N9" s="209"/>
      <c r="O9" s="206"/>
      <c r="P9" s="206"/>
      <c r="Q9" s="206"/>
      <c r="R9" s="206"/>
      <c r="S9" s="206"/>
      <c r="T9" s="206"/>
      <c r="U9" s="219"/>
      <c r="V9" s="206"/>
      <c r="W9" s="206"/>
      <c r="X9" s="206"/>
      <c r="Y9" s="216"/>
    </row>
    <row r="10" spans="1:25" x14ac:dyDescent="0.5">
      <c r="A10" s="23">
        <v>1</v>
      </c>
      <c r="B10" s="23" t="s">
        <v>234</v>
      </c>
      <c r="C10" s="23">
        <v>25199</v>
      </c>
      <c r="D10" s="23">
        <v>192</v>
      </c>
      <c r="E10" s="23">
        <v>687</v>
      </c>
      <c r="F10" s="23" t="s">
        <v>51</v>
      </c>
      <c r="G10" s="23">
        <v>3</v>
      </c>
      <c r="H10" s="23">
        <v>2</v>
      </c>
      <c r="I10" s="23">
        <v>14</v>
      </c>
      <c r="J10" s="23">
        <v>1514</v>
      </c>
      <c r="K10" s="23"/>
      <c r="L10" s="23"/>
      <c r="M10" s="23"/>
      <c r="N10" s="23"/>
      <c r="O10" s="23">
        <v>1</v>
      </c>
      <c r="P10" s="26" t="s">
        <v>235</v>
      </c>
      <c r="Q10" s="23" t="s">
        <v>44</v>
      </c>
      <c r="R10" s="23" t="s">
        <v>45</v>
      </c>
      <c r="S10" s="23"/>
      <c r="T10" s="23"/>
      <c r="U10" s="23"/>
      <c r="V10" s="23"/>
      <c r="W10" s="23"/>
      <c r="X10" s="23"/>
      <c r="Y10" s="26" t="s">
        <v>236</v>
      </c>
    </row>
    <row r="11" spans="1:25" x14ac:dyDescent="0.5">
      <c r="A11" s="23">
        <v>2</v>
      </c>
      <c r="B11" s="23" t="s">
        <v>234</v>
      </c>
      <c r="C11" s="23">
        <v>26315</v>
      </c>
      <c r="D11" s="23">
        <v>207</v>
      </c>
      <c r="E11" s="23">
        <v>801</v>
      </c>
      <c r="F11" s="23" t="s">
        <v>51</v>
      </c>
      <c r="G11" s="23">
        <v>3</v>
      </c>
      <c r="H11" s="23">
        <v>2</v>
      </c>
      <c r="I11" s="23">
        <v>14</v>
      </c>
      <c r="J11" s="23">
        <v>1514</v>
      </c>
      <c r="K11" s="23"/>
      <c r="L11" s="23"/>
      <c r="M11" s="23"/>
      <c r="N11" s="23"/>
      <c r="O11" s="23">
        <v>2</v>
      </c>
      <c r="P11" s="26" t="s">
        <v>237</v>
      </c>
      <c r="Q11" s="23" t="s">
        <v>44</v>
      </c>
      <c r="R11" s="23" t="s">
        <v>45</v>
      </c>
      <c r="S11" s="23"/>
      <c r="T11" s="23"/>
      <c r="U11" s="23"/>
      <c r="V11" s="23"/>
      <c r="W11" s="23"/>
      <c r="X11" s="23"/>
      <c r="Y11" s="26" t="s">
        <v>238</v>
      </c>
    </row>
    <row r="12" spans="1:25" x14ac:dyDescent="0.5">
      <c r="A12" s="23">
        <v>3</v>
      </c>
      <c r="B12" s="23" t="s">
        <v>234</v>
      </c>
      <c r="C12" s="23">
        <v>36662</v>
      </c>
      <c r="D12" s="23">
        <v>218</v>
      </c>
      <c r="E12" s="23">
        <v>2707</v>
      </c>
      <c r="F12" s="23" t="s">
        <v>51</v>
      </c>
      <c r="G12" s="23">
        <v>9</v>
      </c>
      <c r="H12" s="23">
        <v>2</v>
      </c>
      <c r="I12" s="23">
        <v>84</v>
      </c>
      <c r="J12" s="23">
        <v>3884</v>
      </c>
      <c r="K12" s="23"/>
      <c r="L12" s="23"/>
      <c r="M12" s="23"/>
      <c r="N12" s="23"/>
      <c r="O12" s="23">
        <v>3</v>
      </c>
      <c r="P12" s="26"/>
      <c r="Q12" s="23" t="s">
        <v>44</v>
      </c>
      <c r="R12" s="23" t="s">
        <v>45</v>
      </c>
      <c r="S12" s="23"/>
      <c r="T12" s="23"/>
      <c r="U12" s="23"/>
      <c r="V12" s="23"/>
      <c r="W12" s="23"/>
      <c r="X12" s="23"/>
      <c r="Y12" s="26" t="s">
        <v>239</v>
      </c>
    </row>
    <row r="13" spans="1:25" x14ac:dyDescent="0.5">
      <c r="A13" s="23">
        <v>4</v>
      </c>
      <c r="B13" s="23" t="s">
        <v>234</v>
      </c>
      <c r="C13" s="23">
        <v>43457</v>
      </c>
      <c r="D13" s="23">
        <v>257</v>
      </c>
      <c r="E13" s="23">
        <v>4106</v>
      </c>
      <c r="F13" s="23" t="s">
        <v>240</v>
      </c>
      <c r="G13" s="23">
        <v>5</v>
      </c>
      <c r="H13" s="23">
        <v>2</v>
      </c>
      <c r="I13" s="23">
        <v>19</v>
      </c>
      <c r="J13" s="23">
        <v>2219</v>
      </c>
      <c r="K13" s="23"/>
      <c r="L13" s="23"/>
      <c r="M13" s="23"/>
      <c r="N13" s="23"/>
      <c r="O13" s="23">
        <v>4</v>
      </c>
      <c r="P13" s="26" t="s">
        <v>241</v>
      </c>
      <c r="Q13" s="23"/>
      <c r="R13" s="23"/>
      <c r="S13" s="23"/>
      <c r="T13" s="23"/>
      <c r="U13" s="23"/>
      <c r="V13" s="23"/>
      <c r="W13" s="23"/>
      <c r="X13" s="23"/>
      <c r="Y13" s="26" t="s">
        <v>242</v>
      </c>
    </row>
    <row r="14" spans="1:25" x14ac:dyDescent="0.5">
      <c r="A14" s="23">
        <v>5</v>
      </c>
      <c r="B14" s="23" t="s">
        <v>234</v>
      </c>
      <c r="C14" s="23">
        <v>15506</v>
      </c>
      <c r="D14" s="23">
        <v>116</v>
      </c>
      <c r="E14" s="23">
        <v>1070</v>
      </c>
      <c r="F14" s="23" t="s">
        <v>51</v>
      </c>
      <c r="G14" s="23">
        <v>12</v>
      </c>
      <c r="H14" s="23">
        <v>1</v>
      </c>
      <c r="I14" s="23">
        <v>92</v>
      </c>
      <c r="J14" s="23">
        <v>4992</v>
      </c>
      <c r="K14" s="23"/>
      <c r="L14" s="23"/>
      <c r="M14" s="23"/>
      <c r="N14" s="23"/>
      <c r="O14" s="23">
        <v>5</v>
      </c>
      <c r="P14" s="26" t="s">
        <v>85</v>
      </c>
      <c r="Q14" s="23" t="s">
        <v>44</v>
      </c>
      <c r="R14" s="23" t="s">
        <v>45</v>
      </c>
      <c r="S14" s="23"/>
      <c r="T14" s="23"/>
      <c r="U14" s="23"/>
      <c r="V14" s="23"/>
      <c r="W14" s="23"/>
      <c r="X14" s="23"/>
      <c r="Y14" s="26" t="s">
        <v>243</v>
      </c>
    </row>
    <row r="15" spans="1:25" x14ac:dyDescent="0.5">
      <c r="A15" s="23">
        <v>6</v>
      </c>
      <c r="B15" s="23" t="s">
        <v>234</v>
      </c>
      <c r="C15" s="23">
        <v>26742</v>
      </c>
      <c r="D15" s="23">
        <v>211</v>
      </c>
      <c r="E15" s="23">
        <v>822</v>
      </c>
      <c r="F15" s="23" t="s">
        <v>51</v>
      </c>
      <c r="G15" s="23">
        <v>9</v>
      </c>
      <c r="H15" s="23">
        <v>1</v>
      </c>
      <c r="I15" s="23">
        <v>21</v>
      </c>
      <c r="J15" s="23">
        <v>3721</v>
      </c>
      <c r="K15" s="23"/>
      <c r="L15" s="23"/>
      <c r="M15" s="23"/>
      <c r="N15" s="23"/>
      <c r="O15" s="23">
        <v>6</v>
      </c>
      <c r="P15" s="26" t="s">
        <v>244</v>
      </c>
      <c r="Q15" s="23" t="s">
        <v>44</v>
      </c>
      <c r="R15" s="23" t="s">
        <v>45</v>
      </c>
      <c r="S15" s="23"/>
      <c r="T15" s="23"/>
      <c r="U15" s="23"/>
      <c r="V15" s="23"/>
      <c r="W15" s="23"/>
      <c r="X15" s="23"/>
      <c r="Y15" s="26" t="s">
        <v>245</v>
      </c>
    </row>
    <row r="16" spans="1:25" x14ac:dyDescent="0.5">
      <c r="A16" s="23"/>
      <c r="B16" s="23" t="s">
        <v>234</v>
      </c>
      <c r="C16" s="23">
        <v>4088</v>
      </c>
      <c r="D16" s="23">
        <v>10</v>
      </c>
      <c r="E16" s="23">
        <v>81</v>
      </c>
      <c r="F16" s="23" t="s">
        <v>51</v>
      </c>
      <c r="G16" s="23">
        <v>0</v>
      </c>
      <c r="H16" s="23">
        <v>0</v>
      </c>
      <c r="I16" s="23">
        <v>77</v>
      </c>
      <c r="J16" s="23">
        <v>77</v>
      </c>
      <c r="K16" s="23"/>
      <c r="L16" s="23"/>
      <c r="M16" s="23"/>
      <c r="N16" s="23"/>
      <c r="O16" s="23"/>
      <c r="P16" s="26"/>
      <c r="Q16" s="23"/>
      <c r="R16" s="23"/>
      <c r="S16" s="23"/>
      <c r="T16" s="23"/>
      <c r="U16" s="23"/>
      <c r="V16" s="23"/>
      <c r="W16" s="23"/>
      <c r="X16" s="23"/>
      <c r="Y16" s="26"/>
    </row>
    <row r="17" spans="1:25" x14ac:dyDescent="0.5">
      <c r="A17" s="23"/>
      <c r="B17" s="23" t="s">
        <v>234</v>
      </c>
      <c r="C17" s="23">
        <v>18180</v>
      </c>
      <c r="D17" s="23">
        <v>126</v>
      </c>
      <c r="E17" s="23">
        <v>1667</v>
      </c>
      <c r="F17" s="23" t="s">
        <v>51</v>
      </c>
      <c r="G17" s="23">
        <v>4</v>
      </c>
      <c r="H17" s="23">
        <v>0</v>
      </c>
      <c r="I17" s="23">
        <v>90</v>
      </c>
      <c r="J17" s="23">
        <f>4*400+90</f>
        <v>1690</v>
      </c>
      <c r="K17" s="23"/>
      <c r="L17" s="23"/>
      <c r="M17" s="23"/>
      <c r="N17" s="23"/>
      <c r="O17" s="23"/>
      <c r="P17" s="26"/>
      <c r="Q17" s="23"/>
      <c r="R17" s="23"/>
      <c r="S17" s="23"/>
      <c r="T17" s="23"/>
      <c r="U17" s="23"/>
      <c r="V17" s="23"/>
      <c r="W17" s="23"/>
      <c r="X17" s="23"/>
      <c r="Y17" s="26"/>
    </row>
    <row r="18" spans="1:25" x14ac:dyDescent="0.5">
      <c r="A18" s="23">
        <v>7</v>
      </c>
      <c r="B18" s="23" t="s">
        <v>234</v>
      </c>
      <c r="C18" s="23">
        <v>40036</v>
      </c>
      <c r="D18" s="23">
        <v>378</v>
      </c>
      <c r="E18" s="23">
        <v>3557</v>
      </c>
      <c r="F18" s="23" t="s">
        <v>51</v>
      </c>
      <c r="G18" s="23">
        <v>16</v>
      </c>
      <c r="H18" s="23">
        <v>3</v>
      </c>
      <c r="I18" s="23">
        <v>70</v>
      </c>
      <c r="J18" s="23">
        <f>G18*400+H18*100+I18</f>
        <v>6770</v>
      </c>
      <c r="K18" s="23"/>
      <c r="L18" s="23"/>
      <c r="M18" s="23"/>
      <c r="N18" s="23"/>
      <c r="O18" s="23">
        <v>7</v>
      </c>
      <c r="P18" s="26" t="s">
        <v>246</v>
      </c>
      <c r="Q18" s="23" t="s">
        <v>44</v>
      </c>
      <c r="R18" s="23" t="s">
        <v>45</v>
      </c>
      <c r="S18" s="23"/>
      <c r="T18" s="23"/>
      <c r="U18" s="23"/>
      <c r="V18" s="23"/>
      <c r="W18" s="23"/>
      <c r="X18" s="23"/>
      <c r="Y18" s="26" t="s">
        <v>247</v>
      </c>
    </row>
    <row r="19" spans="1:25" x14ac:dyDescent="0.5">
      <c r="A19" s="23">
        <v>8</v>
      </c>
      <c r="B19" s="23" t="s">
        <v>234</v>
      </c>
      <c r="C19" s="23">
        <v>18132</v>
      </c>
      <c r="D19" s="23">
        <v>54</v>
      </c>
      <c r="E19" s="23">
        <v>1617</v>
      </c>
      <c r="F19" s="23" t="s">
        <v>51</v>
      </c>
      <c r="G19" s="23">
        <v>6</v>
      </c>
      <c r="H19" s="23">
        <v>0</v>
      </c>
      <c r="I19" s="23">
        <v>40</v>
      </c>
      <c r="J19" s="23">
        <f t="shared" ref="J19:J82" si="0">G19*400+H19*100+I19</f>
        <v>2440</v>
      </c>
      <c r="K19" s="23"/>
      <c r="L19" s="23"/>
      <c r="M19" s="23"/>
      <c r="N19" s="23"/>
      <c r="O19" s="23">
        <v>8</v>
      </c>
      <c r="P19" s="26"/>
      <c r="Q19" s="23" t="s">
        <v>44</v>
      </c>
      <c r="R19" s="23" t="s">
        <v>45</v>
      </c>
      <c r="S19" s="23"/>
      <c r="T19" s="23"/>
      <c r="U19" s="23"/>
      <c r="V19" s="23"/>
      <c r="W19" s="23"/>
      <c r="X19" s="23"/>
      <c r="Y19" s="26" t="s">
        <v>248</v>
      </c>
    </row>
    <row r="20" spans="1:25" x14ac:dyDescent="0.5">
      <c r="A20" s="23">
        <v>9</v>
      </c>
      <c r="B20" s="23" t="s">
        <v>234</v>
      </c>
      <c r="C20" s="23">
        <v>18134</v>
      </c>
      <c r="D20" s="23">
        <v>52</v>
      </c>
      <c r="E20" s="23">
        <v>1621</v>
      </c>
      <c r="F20" s="23" t="s">
        <v>51</v>
      </c>
      <c r="G20" s="23">
        <v>15</v>
      </c>
      <c r="H20" s="23">
        <v>3</v>
      </c>
      <c r="I20" s="23">
        <v>30</v>
      </c>
      <c r="J20" s="23">
        <f t="shared" si="0"/>
        <v>6330</v>
      </c>
      <c r="K20" s="23"/>
      <c r="L20" s="23"/>
      <c r="M20" s="23"/>
      <c r="N20" s="23"/>
      <c r="O20" s="23">
        <v>9</v>
      </c>
      <c r="P20" s="26" t="s">
        <v>249</v>
      </c>
      <c r="Q20" s="23" t="s">
        <v>44</v>
      </c>
      <c r="R20" s="23" t="s">
        <v>45</v>
      </c>
      <c r="S20" s="23"/>
      <c r="T20" s="23"/>
      <c r="U20" s="23"/>
      <c r="V20" s="23"/>
      <c r="W20" s="23"/>
      <c r="X20" s="23"/>
      <c r="Y20" s="26" t="s">
        <v>250</v>
      </c>
    </row>
    <row r="21" spans="1:25" x14ac:dyDescent="0.5">
      <c r="A21" s="23"/>
      <c r="B21" s="23" t="s">
        <v>234</v>
      </c>
      <c r="C21" s="23">
        <v>18185</v>
      </c>
      <c r="D21" s="23">
        <v>114</v>
      </c>
      <c r="E21" s="23">
        <v>1672</v>
      </c>
      <c r="F21" s="23" t="s">
        <v>51</v>
      </c>
      <c r="G21" s="23">
        <v>8</v>
      </c>
      <c r="H21" s="23">
        <v>3</v>
      </c>
      <c r="I21" s="23">
        <v>44</v>
      </c>
      <c r="J21" s="23">
        <f t="shared" si="0"/>
        <v>3544</v>
      </c>
      <c r="K21" s="23"/>
      <c r="L21" s="23"/>
      <c r="M21" s="23"/>
      <c r="N21" s="23"/>
      <c r="O21" s="23"/>
      <c r="P21" s="26"/>
      <c r="Q21" s="23"/>
      <c r="R21" s="23"/>
      <c r="S21" s="23"/>
      <c r="T21" s="23"/>
      <c r="U21" s="23"/>
      <c r="V21" s="23"/>
      <c r="W21" s="23"/>
      <c r="X21" s="23"/>
      <c r="Y21" s="26"/>
    </row>
    <row r="22" spans="1:25" x14ac:dyDescent="0.5">
      <c r="A22" s="23">
        <v>10</v>
      </c>
      <c r="B22" s="23" t="s">
        <v>234</v>
      </c>
      <c r="C22" s="23">
        <v>27039</v>
      </c>
      <c r="D22" s="23">
        <v>54</v>
      </c>
      <c r="E22" s="23">
        <v>869</v>
      </c>
      <c r="F22" s="23" t="s">
        <v>51</v>
      </c>
      <c r="G22" s="23">
        <v>33</v>
      </c>
      <c r="H22" s="23">
        <v>0</v>
      </c>
      <c r="I22" s="23">
        <v>63</v>
      </c>
      <c r="J22" s="23">
        <f t="shared" si="0"/>
        <v>13263</v>
      </c>
      <c r="K22" s="23"/>
      <c r="L22" s="23"/>
      <c r="M22" s="23"/>
      <c r="N22" s="23"/>
      <c r="O22" s="23">
        <v>10</v>
      </c>
      <c r="P22" s="26" t="s">
        <v>87</v>
      </c>
      <c r="Q22" s="23" t="s">
        <v>44</v>
      </c>
      <c r="R22" s="23" t="s">
        <v>45</v>
      </c>
      <c r="S22" s="23"/>
      <c r="T22" s="23"/>
      <c r="U22" s="23"/>
      <c r="V22" s="23"/>
      <c r="W22" s="23"/>
      <c r="X22" s="23"/>
      <c r="Y22" s="26" t="s">
        <v>230</v>
      </c>
    </row>
    <row r="23" spans="1:25" x14ac:dyDescent="0.5">
      <c r="A23" s="23"/>
      <c r="B23" s="23" t="s">
        <v>234</v>
      </c>
      <c r="C23" s="23">
        <v>27040</v>
      </c>
      <c r="D23" s="23">
        <v>103</v>
      </c>
      <c r="E23" s="23">
        <v>870</v>
      </c>
      <c r="F23" s="23" t="s">
        <v>51</v>
      </c>
      <c r="G23" s="23">
        <v>40</v>
      </c>
      <c r="H23" s="23">
        <v>0</v>
      </c>
      <c r="I23" s="23">
        <v>4</v>
      </c>
      <c r="J23" s="23">
        <f t="shared" si="0"/>
        <v>16004</v>
      </c>
      <c r="K23" s="23"/>
      <c r="L23" s="23"/>
      <c r="M23" s="23"/>
      <c r="N23" s="23"/>
      <c r="O23" s="23"/>
      <c r="P23" s="26"/>
      <c r="Q23" s="23"/>
      <c r="R23" s="23"/>
      <c r="S23" s="23"/>
      <c r="T23" s="23"/>
      <c r="U23" s="23"/>
      <c r="V23" s="23"/>
      <c r="W23" s="23"/>
      <c r="X23" s="23"/>
      <c r="Y23" s="26"/>
    </row>
    <row r="24" spans="1:25" x14ac:dyDescent="0.5">
      <c r="A24" s="23">
        <v>11</v>
      </c>
      <c r="B24" s="23" t="s">
        <v>234</v>
      </c>
      <c r="C24" s="23">
        <v>33334</v>
      </c>
      <c r="D24" s="23">
        <v>243</v>
      </c>
      <c r="E24" s="23">
        <v>2116</v>
      </c>
      <c r="F24" s="23" t="s">
        <v>51</v>
      </c>
      <c r="G24" s="23">
        <v>42</v>
      </c>
      <c r="H24" s="23">
        <v>2</v>
      </c>
      <c r="I24" s="23">
        <v>13</v>
      </c>
      <c r="J24" s="23">
        <f t="shared" si="0"/>
        <v>17013</v>
      </c>
      <c r="K24" s="23"/>
      <c r="L24" s="23"/>
      <c r="M24" s="23"/>
      <c r="N24" s="23"/>
      <c r="O24" s="23">
        <v>11</v>
      </c>
      <c r="P24" s="26" t="s">
        <v>87</v>
      </c>
      <c r="Q24" s="23" t="s">
        <v>44</v>
      </c>
      <c r="R24" s="23" t="s">
        <v>45</v>
      </c>
      <c r="S24" s="23"/>
      <c r="T24" s="23"/>
      <c r="U24" s="23"/>
      <c r="V24" s="23"/>
      <c r="W24" s="23"/>
      <c r="X24" s="23"/>
      <c r="Y24" s="26" t="s">
        <v>228</v>
      </c>
    </row>
    <row r="25" spans="1:25" x14ac:dyDescent="0.5">
      <c r="A25" s="23">
        <v>12</v>
      </c>
      <c r="B25" s="23" t="s">
        <v>234</v>
      </c>
      <c r="C25" s="23">
        <v>18013</v>
      </c>
      <c r="D25" s="23">
        <v>62</v>
      </c>
      <c r="E25" s="23">
        <v>1500</v>
      </c>
      <c r="F25" s="23" t="s">
        <v>51</v>
      </c>
      <c r="G25" s="23">
        <v>32</v>
      </c>
      <c r="H25" s="23">
        <v>3</v>
      </c>
      <c r="I25" s="23">
        <v>59</v>
      </c>
      <c r="J25" s="23">
        <f t="shared" si="0"/>
        <v>13159</v>
      </c>
      <c r="K25" s="23"/>
      <c r="L25" s="23"/>
      <c r="M25" s="23"/>
      <c r="N25" s="23"/>
      <c r="O25" s="23">
        <v>12</v>
      </c>
      <c r="P25" s="26" t="s">
        <v>87</v>
      </c>
      <c r="Q25" s="23" t="s">
        <v>44</v>
      </c>
      <c r="R25" s="23" t="s">
        <v>45</v>
      </c>
      <c r="S25" s="23"/>
      <c r="T25" s="23"/>
      <c r="U25" s="23"/>
      <c r="V25" s="23"/>
      <c r="W25" s="23"/>
      <c r="X25" s="23"/>
      <c r="Y25" s="26" t="s">
        <v>227</v>
      </c>
    </row>
    <row r="26" spans="1:25" x14ac:dyDescent="0.5">
      <c r="A26" s="23"/>
      <c r="B26" s="23" t="s">
        <v>234</v>
      </c>
      <c r="C26" s="23">
        <v>18173</v>
      </c>
      <c r="D26" s="23">
        <v>128</v>
      </c>
      <c r="E26" s="23">
        <v>18173</v>
      </c>
      <c r="F26" s="23" t="s">
        <v>251</v>
      </c>
      <c r="G26" s="23">
        <v>16</v>
      </c>
      <c r="H26" s="23">
        <v>1</v>
      </c>
      <c r="I26" s="23">
        <v>89</v>
      </c>
      <c r="J26" s="23">
        <f t="shared" si="0"/>
        <v>6589</v>
      </c>
      <c r="K26" s="23"/>
      <c r="L26" s="23"/>
      <c r="M26" s="23"/>
      <c r="N26" s="23"/>
      <c r="O26" s="23"/>
      <c r="P26" s="26"/>
      <c r="Q26" s="23"/>
      <c r="R26" s="23"/>
      <c r="S26" s="23"/>
      <c r="T26" s="23"/>
      <c r="U26" s="23"/>
      <c r="V26" s="23"/>
      <c r="W26" s="23"/>
      <c r="X26" s="23"/>
      <c r="Y26" s="26"/>
    </row>
    <row r="27" spans="1:25" x14ac:dyDescent="0.5">
      <c r="A27" s="23"/>
      <c r="B27" s="23" t="s">
        <v>234</v>
      </c>
      <c r="C27" s="23">
        <v>33455</v>
      </c>
      <c r="D27" s="23">
        <v>247</v>
      </c>
      <c r="E27" s="23">
        <v>33455</v>
      </c>
      <c r="F27" s="23" t="s">
        <v>251</v>
      </c>
      <c r="G27" s="23">
        <v>9</v>
      </c>
      <c r="H27" s="23">
        <v>0</v>
      </c>
      <c r="I27" s="23">
        <v>0</v>
      </c>
      <c r="J27" s="23">
        <f t="shared" si="0"/>
        <v>3600</v>
      </c>
      <c r="K27" s="23"/>
      <c r="L27" s="23"/>
      <c r="M27" s="23"/>
      <c r="N27" s="23"/>
      <c r="O27" s="23"/>
      <c r="P27" s="26"/>
      <c r="Q27" s="23"/>
      <c r="R27" s="23"/>
      <c r="S27" s="23"/>
      <c r="T27" s="23"/>
      <c r="U27" s="23"/>
      <c r="V27" s="23"/>
      <c r="W27" s="23"/>
      <c r="X27" s="23"/>
      <c r="Y27" s="26"/>
    </row>
    <row r="28" spans="1:25" x14ac:dyDescent="0.5">
      <c r="A28" s="23"/>
      <c r="B28" s="23" t="s">
        <v>234</v>
      </c>
      <c r="C28" s="23">
        <v>18178</v>
      </c>
      <c r="D28" s="23">
        <v>127</v>
      </c>
      <c r="E28" s="23">
        <v>1665</v>
      </c>
      <c r="F28" s="23" t="s">
        <v>251</v>
      </c>
      <c r="G28" s="23">
        <v>7</v>
      </c>
      <c r="H28" s="23">
        <v>3</v>
      </c>
      <c r="I28" s="23">
        <v>36</v>
      </c>
      <c r="J28" s="23">
        <f t="shared" si="0"/>
        <v>3136</v>
      </c>
      <c r="K28" s="23"/>
      <c r="L28" s="23"/>
      <c r="M28" s="23"/>
      <c r="N28" s="23"/>
      <c r="O28" s="23"/>
      <c r="P28" s="26"/>
      <c r="Q28" s="23"/>
      <c r="R28" s="23"/>
      <c r="S28" s="23"/>
      <c r="T28" s="23"/>
      <c r="U28" s="23"/>
      <c r="V28" s="23"/>
      <c r="W28" s="23"/>
      <c r="X28" s="23"/>
      <c r="Y28" s="26"/>
    </row>
    <row r="29" spans="1:25" x14ac:dyDescent="0.5">
      <c r="A29" s="23">
        <v>13</v>
      </c>
      <c r="B29" s="23" t="s">
        <v>234</v>
      </c>
      <c r="C29" s="23">
        <v>18925</v>
      </c>
      <c r="D29" s="23">
        <v>113</v>
      </c>
      <c r="E29" s="23">
        <v>1690</v>
      </c>
      <c r="F29" s="23" t="s">
        <v>251</v>
      </c>
      <c r="G29" s="23">
        <v>14</v>
      </c>
      <c r="H29" s="23">
        <v>0</v>
      </c>
      <c r="I29" s="23">
        <v>66</v>
      </c>
      <c r="J29" s="23">
        <f t="shared" si="0"/>
        <v>5666</v>
      </c>
      <c r="K29" s="23"/>
      <c r="L29" s="23"/>
      <c r="M29" s="23"/>
      <c r="N29" s="23"/>
      <c r="O29" s="23">
        <v>13</v>
      </c>
      <c r="P29" s="26" t="s">
        <v>252</v>
      </c>
      <c r="Q29" s="23" t="s">
        <v>44</v>
      </c>
      <c r="R29" s="23" t="s">
        <v>45</v>
      </c>
      <c r="S29" s="23"/>
      <c r="T29" s="23"/>
      <c r="U29" s="23"/>
      <c r="V29" s="23"/>
      <c r="W29" s="23"/>
      <c r="X29" s="23"/>
      <c r="Y29" s="26" t="s">
        <v>225</v>
      </c>
    </row>
    <row r="30" spans="1:25" x14ac:dyDescent="0.5">
      <c r="A30" s="23">
        <v>14</v>
      </c>
      <c r="B30" s="23" t="s">
        <v>234</v>
      </c>
      <c r="C30" s="23">
        <v>36515</v>
      </c>
      <c r="D30" s="23">
        <v>100</v>
      </c>
      <c r="E30" s="23">
        <v>814</v>
      </c>
      <c r="F30" s="23" t="s">
        <v>251</v>
      </c>
      <c r="G30" s="23">
        <v>0</v>
      </c>
      <c r="H30" s="23">
        <v>0</v>
      </c>
      <c r="I30" s="23">
        <v>41</v>
      </c>
      <c r="J30" s="23">
        <f t="shared" si="0"/>
        <v>41</v>
      </c>
      <c r="K30" s="23"/>
      <c r="L30" s="23"/>
      <c r="M30" s="23"/>
      <c r="N30" s="23"/>
      <c r="O30" s="23">
        <v>14</v>
      </c>
      <c r="P30" s="26" t="s">
        <v>182</v>
      </c>
      <c r="Q30" s="23" t="s">
        <v>44</v>
      </c>
      <c r="R30" s="23" t="s">
        <v>45</v>
      </c>
      <c r="S30" s="23"/>
      <c r="T30" s="23"/>
      <c r="U30" s="23"/>
      <c r="V30" s="23"/>
      <c r="W30" s="23"/>
      <c r="X30" s="23"/>
      <c r="Y30" s="26" t="s">
        <v>219</v>
      </c>
    </row>
    <row r="31" spans="1:25" x14ac:dyDescent="0.5">
      <c r="A31" s="23"/>
      <c r="B31" s="23" t="s">
        <v>234</v>
      </c>
      <c r="C31" s="23">
        <v>13574</v>
      </c>
      <c r="D31" s="23">
        <v>191</v>
      </c>
      <c r="E31" s="23">
        <v>640</v>
      </c>
      <c r="F31" s="23" t="s">
        <v>251</v>
      </c>
      <c r="G31" s="23">
        <v>5</v>
      </c>
      <c r="H31" s="23">
        <v>0</v>
      </c>
      <c r="I31" s="23">
        <v>61</v>
      </c>
      <c r="J31" s="23">
        <f t="shared" si="0"/>
        <v>2061</v>
      </c>
      <c r="K31" s="23"/>
      <c r="L31" s="23"/>
      <c r="M31" s="23"/>
      <c r="N31" s="23"/>
      <c r="O31" s="23"/>
      <c r="P31" s="26"/>
      <c r="Q31" s="23"/>
      <c r="R31" s="23"/>
      <c r="S31" s="23"/>
      <c r="T31" s="23"/>
      <c r="U31" s="23"/>
      <c r="V31" s="23"/>
      <c r="W31" s="23"/>
      <c r="X31" s="23"/>
      <c r="Y31" s="26"/>
    </row>
    <row r="32" spans="1:25" x14ac:dyDescent="0.5">
      <c r="A32" s="23"/>
      <c r="B32" s="23" t="s">
        <v>234</v>
      </c>
      <c r="C32" s="23">
        <v>29427</v>
      </c>
      <c r="D32" s="23">
        <v>217</v>
      </c>
      <c r="E32" s="23">
        <v>2088</v>
      </c>
      <c r="F32" s="23" t="s">
        <v>251</v>
      </c>
      <c r="G32" s="23">
        <v>6</v>
      </c>
      <c r="H32" s="23">
        <v>2</v>
      </c>
      <c r="I32" s="23">
        <v>39</v>
      </c>
      <c r="J32" s="23">
        <f t="shared" si="0"/>
        <v>2639</v>
      </c>
      <c r="K32" s="23"/>
      <c r="L32" s="23"/>
      <c r="M32" s="23"/>
      <c r="N32" s="23"/>
      <c r="O32" s="23"/>
      <c r="P32" s="26"/>
      <c r="Q32" s="23"/>
      <c r="R32" s="23"/>
      <c r="S32" s="23"/>
      <c r="T32" s="23"/>
      <c r="U32" s="23"/>
      <c r="V32" s="23"/>
      <c r="W32" s="23"/>
      <c r="X32" s="23"/>
      <c r="Y32" s="26"/>
    </row>
    <row r="33" spans="1:25" x14ac:dyDescent="0.5">
      <c r="A33" s="23"/>
      <c r="B33" s="23" t="s">
        <v>234</v>
      </c>
      <c r="C33" s="23"/>
      <c r="D33" s="23">
        <v>49</v>
      </c>
      <c r="E33" s="23">
        <v>130</v>
      </c>
      <c r="F33" s="23" t="s">
        <v>251</v>
      </c>
      <c r="G33" s="23">
        <v>0</v>
      </c>
      <c r="H33" s="23">
        <v>0</v>
      </c>
      <c r="I33" s="23">
        <v>36</v>
      </c>
      <c r="J33" s="23">
        <f t="shared" si="0"/>
        <v>36</v>
      </c>
      <c r="K33" s="23"/>
      <c r="L33" s="23"/>
      <c r="M33" s="23"/>
      <c r="N33" s="23"/>
      <c r="O33" s="23"/>
      <c r="P33" s="26"/>
      <c r="Q33" s="23"/>
      <c r="R33" s="23"/>
      <c r="S33" s="23"/>
      <c r="T33" s="23"/>
      <c r="U33" s="23"/>
      <c r="V33" s="23"/>
      <c r="W33" s="23"/>
      <c r="X33" s="23"/>
      <c r="Y33" s="26"/>
    </row>
    <row r="34" spans="1:25" x14ac:dyDescent="0.5">
      <c r="A34" s="23">
        <v>15</v>
      </c>
      <c r="B34" s="23" t="s">
        <v>234</v>
      </c>
      <c r="C34" s="23">
        <v>14135</v>
      </c>
      <c r="D34" s="23">
        <v>1</v>
      </c>
      <c r="E34" s="23">
        <v>1201</v>
      </c>
      <c r="F34" s="23" t="s">
        <v>251</v>
      </c>
      <c r="G34" s="23">
        <v>8</v>
      </c>
      <c r="H34" s="23">
        <v>2</v>
      </c>
      <c r="I34" s="23">
        <v>36</v>
      </c>
      <c r="J34" s="23">
        <f t="shared" si="0"/>
        <v>3436</v>
      </c>
      <c r="K34" s="23"/>
      <c r="L34" s="23"/>
      <c r="M34" s="23"/>
      <c r="N34" s="23"/>
      <c r="O34" s="23">
        <v>15</v>
      </c>
      <c r="P34" s="26" t="s">
        <v>74</v>
      </c>
      <c r="Q34" s="23" t="s">
        <v>44</v>
      </c>
      <c r="R34" s="23" t="s">
        <v>45</v>
      </c>
      <c r="S34" s="23"/>
      <c r="T34" s="23"/>
      <c r="U34" s="23"/>
      <c r="V34" s="23"/>
      <c r="W34" s="23"/>
      <c r="X34" s="23"/>
      <c r="Y34" s="26" t="s">
        <v>223</v>
      </c>
    </row>
    <row r="35" spans="1:25" x14ac:dyDescent="0.5">
      <c r="A35" s="23">
        <v>16</v>
      </c>
      <c r="B35" s="23" t="s">
        <v>234</v>
      </c>
      <c r="C35" s="23">
        <v>15504</v>
      </c>
      <c r="D35" s="23">
        <v>118</v>
      </c>
      <c r="E35" s="23">
        <v>1268</v>
      </c>
      <c r="F35" s="23" t="s">
        <v>251</v>
      </c>
      <c r="G35" s="23">
        <v>7</v>
      </c>
      <c r="H35" s="23">
        <v>2</v>
      </c>
      <c r="I35" s="23">
        <v>63</v>
      </c>
      <c r="J35" s="23">
        <f t="shared" si="0"/>
        <v>3063</v>
      </c>
      <c r="K35" s="23"/>
      <c r="L35" s="23"/>
      <c r="M35" s="23"/>
      <c r="N35" s="23"/>
      <c r="O35" s="23">
        <v>16</v>
      </c>
      <c r="P35" s="26" t="s">
        <v>253</v>
      </c>
      <c r="Q35" s="23" t="s">
        <v>44</v>
      </c>
      <c r="R35" s="23" t="s">
        <v>45</v>
      </c>
      <c r="S35" s="23"/>
      <c r="T35" s="23"/>
      <c r="U35" s="23"/>
      <c r="V35" s="23"/>
      <c r="W35" s="23"/>
      <c r="X35" s="23"/>
      <c r="Y35" s="26" t="s">
        <v>222</v>
      </c>
    </row>
    <row r="36" spans="1:25" x14ac:dyDescent="0.5">
      <c r="A36" s="23">
        <v>17</v>
      </c>
      <c r="B36" s="23" t="s">
        <v>234</v>
      </c>
      <c r="C36" s="23">
        <v>39981</v>
      </c>
      <c r="D36" s="23">
        <v>363</v>
      </c>
      <c r="E36" s="23">
        <v>3502</v>
      </c>
      <c r="F36" s="23" t="s">
        <v>251</v>
      </c>
      <c r="G36" s="23">
        <v>0</v>
      </c>
      <c r="H36" s="23">
        <v>1</v>
      </c>
      <c r="I36" s="23">
        <v>72</v>
      </c>
      <c r="J36" s="23">
        <f t="shared" si="0"/>
        <v>172</v>
      </c>
      <c r="K36" s="23"/>
      <c r="L36" s="23"/>
      <c r="M36" s="23"/>
      <c r="N36" s="23"/>
      <c r="O36" s="23">
        <v>17</v>
      </c>
      <c r="P36" s="26" t="s">
        <v>142</v>
      </c>
      <c r="Q36" s="23" t="s">
        <v>44</v>
      </c>
      <c r="R36" s="23" t="s">
        <v>45</v>
      </c>
      <c r="S36" s="23"/>
      <c r="T36" s="23"/>
      <c r="U36" s="23"/>
      <c r="V36" s="23"/>
      <c r="W36" s="23"/>
      <c r="X36" s="23"/>
      <c r="Y36" s="26" t="s">
        <v>220</v>
      </c>
    </row>
    <row r="37" spans="1:25" x14ac:dyDescent="0.5">
      <c r="A37" s="23"/>
      <c r="B37" s="23" t="s">
        <v>234</v>
      </c>
      <c r="C37" s="23">
        <v>14021</v>
      </c>
      <c r="D37" s="23">
        <v>83</v>
      </c>
      <c r="E37" s="23">
        <v>1508</v>
      </c>
      <c r="F37" s="23" t="s">
        <v>251</v>
      </c>
      <c r="G37" s="23">
        <v>2</v>
      </c>
      <c r="H37" s="23">
        <v>3</v>
      </c>
      <c r="I37" s="23">
        <v>20</v>
      </c>
      <c r="J37" s="23">
        <f t="shared" si="0"/>
        <v>1120</v>
      </c>
      <c r="K37" s="23"/>
      <c r="L37" s="23"/>
      <c r="M37" s="23"/>
      <c r="N37" s="23"/>
      <c r="O37" s="23"/>
      <c r="P37" s="26"/>
      <c r="Q37" s="23"/>
      <c r="R37" s="23"/>
      <c r="S37" s="23"/>
      <c r="T37" s="23"/>
      <c r="U37" s="23"/>
      <c r="V37" s="23"/>
      <c r="W37" s="23"/>
      <c r="X37" s="23"/>
      <c r="Y37" s="26"/>
    </row>
    <row r="38" spans="1:25" x14ac:dyDescent="0.5">
      <c r="A38" s="23"/>
      <c r="B38" s="23" t="s">
        <v>234</v>
      </c>
      <c r="C38" s="23">
        <v>36662</v>
      </c>
      <c r="D38" s="23">
        <v>218</v>
      </c>
      <c r="E38" s="23">
        <v>2707</v>
      </c>
      <c r="F38" s="23" t="s">
        <v>251</v>
      </c>
      <c r="G38" s="23">
        <v>9</v>
      </c>
      <c r="H38" s="23">
        <v>2</v>
      </c>
      <c r="I38" s="23">
        <v>84</v>
      </c>
      <c r="J38" s="23">
        <f t="shared" si="0"/>
        <v>3884</v>
      </c>
      <c r="K38" s="23"/>
      <c r="L38" s="23"/>
      <c r="M38" s="23"/>
      <c r="N38" s="23"/>
      <c r="O38" s="23"/>
      <c r="P38" s="26"/>
      <c r="Q38" s="23"/>
      <c r="R38" s="23"/>
      <c r="S38" s="23"/>
      <c r="T38" s="23"/>
      <c r="U38" s="23"/>
      <c r="V38" s="23"/>
      <c r="W38" s="23"/>
      <c r="X38" s="23"/>
      <c r="Y38" s="26"/>
    </row>
    <row r="39" spans="1:25" x14ac:dyDescent="0.5">
      <c r="A39" s="23"/>
      <c r="B39" s="23" t="s">
        <v>234</v>
      </c>
      <c r="C39" s="23">
        <v>7153</v>
      </c>
      <c r="D39" s="23">
        <v>8</v>
      </c>
      <c r="E39" s="23">
        <v>82</v>
      </c>
      <c r="F39" s="23" t="s">
        <v>51</v>
      </c>
      <c r="G39" s="23">
        <v>0</v>
      </c>
      <c r="H39" s="23">
        <v>2</v>
      </c>
      <c r="I39" s="23">
        <v>99</v>
      </c>
      <c r="J39" s="23">
        <f t="shared" si="0"/>
        <v>299</v>
      </c>
      <c r="K39" s="23"/>
      <c r="L39" s="23"/>
      <c r="M39" s="23"/>
      <c r="N39" s="23"/>
      <c r="O39" s="23"/>
      <c r="P39" s="26"/>
      <c r="Q39" s="23"/>
      <c r="R39" s="23"/>
      <c r="S39" s="23"/>
      <c r="T39" s="23"/>
      <c r="U39" s="23"/>
      <c r="V39" s="23"/>
      <c r="W39" s="23"/>
      <c r="X39" s="23"/>
      <c r="Y39" s="26"/>
    </row>
    <row r="40" spans="1:25" x14ac:dyDescent="0.5">
      <c r="A40" s="23">
        <v>18</v>
      </c>
      <c r="B40" s="23" t="s">
        <v>234</v>
      </c>
      <c r="C40" s="23">
        <v>20312</v>
      </c>
      <c r="D40" s="23">
        <v>157</v>
      </c>
      <c r="E40" s="23">
        <v>1843</v>
      </c>
      <c r="F40" s="23" t="s">
        <v>251</v>
      </c>
      <c r="G40" s="23">
        <v>0</v>
      </c>
      <c r="H40" s="23">
        <v>0</v>
      </c>
      <c r="I40" s="23">
        <v>39</v>
      </c>
      <c r="J40" s="23">
        <f t="shared" si="0"/>
        <v>39</v>
      </c>
      <c r="K40" s="23"/>
      <c r="L40" s="23"/>
      <c r="M40" s="23"/>
      <c r="N40" s="23"/>
      <c r="O40" s="23">
        <v>18</v>
      </c>
      <c r="P40" s="26" t="s">
        <v>254</v>
      </c>
      <c r="Q40" s="23" t="s">
        <v>44</v>
      </c>
      <c r="R40" s="23" t="s">
        <v>45</v>
      </c>
      <c r="S40" s="23"/>
      <c r="T40" s="23"/>
      <c r="U40" s="23"/>
      <c r="V40" s="23"/>
      <c r="W40" s="23"/>
      <c r="X40" s="23"/>
      <c r="Y40" s="26" t="s">
        <v>255</v>
      </c>
    </row>
    <row r="41" spans="1:25" x14ac:dyDescent="0.5">
      <c r="A41" s="23"/>
      <c r="B41" s="23" t="s">
        <v>234</v>
      </c>
      <c r="C41" s="23">
        <v>18949</v>
      </c>
      <c r="D41" s="23">
        <v>22</v>
      </c>
      <c r="E41" s="23">
        <v>1476</v>
      </c>
      <c r="F41" s="23" t="s">
        <v>251</v>
      </c>
      <c r="G41" s="23">
        <v>4</v>
      </c>
      <c r="H41" s="23">
        <v>0</v>
      </c>
      <c r="I41" s="23">
        <v>80</v>
      </c>
      <c r="J41" s="23">
        <f t="shared" si="0"/>
        <v>1680</v>
      </c>
      <c r="K41" s="23"/>
      <c r="L41" s="23"/>
      <c r="M41" s="23"/>
      <c r="N41" s="23"/>
      <c r="O41" s="23"/>
      <c r="P41" s="26"/>
      <c r="Q41" s="23"/>
      <c r="R41" s="23"/>
      <c r="S41" s="23"/>
      <c r="T41" s="23"/>
      <c r="U41" s="23"/>
      <c r="V41" s="23"/>
      <c r="W41" s="23"/>
      <c r="X41" s="23"/>
      <c r="Y41" s="26"/>
    </row>
    <row r="42" spans="1:25" x14ac:dyDescent="0.5">
      <c r="A42" s="23">
        <v>19</v>
      </c>
      <c r="B42" s="23" t="s">
        <v>234</v>
      </c>
      <c r="C42" s="23">
        <v>36211</v>
      </c>
      <c r="D42" s="23">
        <v>215</v>
      </c>
      <c r="E42" s="23">
        <v>2531</v>
      </c>
      <c r="F42" s="23" t="s">
        <v>51</v>
      </c>
      <c r="G42" s="23">
        <v>3</v>
      </c>
      <c r="H42" s="23">
        <v>1</v>
      </c>
      <c r="I42" s="23">
        <v>91</v>
      </c>
      <c r="J42" s="23">
        <f t="shared" si="0"/>
        <v>1391</v>
      </c>
      <c r="K42" s="23"/>
      <c r="L42" s="23"/>
      <c r="M42" s="23"/>
      <c r="N42" s="23"/>
      <c r="O42" s="23">
        <v>19</v>
      </c>
      <c r="P42" s="26" t="s">
        <v>256</v>
      </c>
      <c r="Q42" s="23" t="s">
        <v>44</v>
      </c>
      <c r="R42" s="23" t="s">
        <v>45</v>
      </c>
      <c r="S42" s="23"/>
      <c r="T42" s="23"/>
      <c r="U42" s="23"/>
      <c r="V42" s="23"/>
      <c r="W42" s="23"/>
      <c r="X42" s="23"/>
      <c r="Y42" s="26" t="s">
        <v>215</v>
      </c>
    </row>
    <row r="43" spans="1:25" x14ac:dyDescent="0.5">
      <c r="A43" s="23"/>
      <c r="B43" s="23" t="s">
        <v>234</v>
      </c>
      <c r="C43" s="23">
        <v>32794</v>
      </c>
      <c r="D43" s="23">
        <v>62</v>
      </c>
      <c r="E43" s="23">
        <v>2114</v>
      </c>
      <c r="F43" s="23" t="s">
        <v>51</v>
      </c>
      <c r="G43" s="23"/>
      <c r="H43" s="23">
        <v>0</v>
      </c>
      <c r="I43" s="23">
        <v>0</v>
      </c>
      <c r="J43" s="23">
        <v>56</v>
      </c>
      <c r="K43" s="23"/>
      <c r="L43" s="23"/>
      <c r="M43" s="23"/>
      <c r="N43" s="23"/>
      <c r="O43" s="23"/>
      <c r="P43" s="26"/>
      <c r="Q43" s="23"/>
      <c r="R43" s="23"/>
      <c r="S43" s="23"/>
      <c r="T43" s="23"/>
      <c r="U43" s="23"/>
      <c r="V43" s="23"/>
      <c r="W43" s="23"/>
      <c r="X43" s="23"/>
      <c r="Y43" s="26"/>
    </row>
    <row r="44" spans="1:25" x14ac:dyDescent="0.5">
      <c r="A44" s="23">
        <v>20</v>
      </c>
      <c r="B44" s="23" t="s">
        <v>234</v>
      </c>
      <c r="C44" s="23">
        <v>7159</v>
      </c>
      <c r="D44" s="23">
        <v>1</v>
      </c>
      <c r="E44" s="23">
        <v>122</v>
      </c>
      <c r="F44" s="23" t="s">
        <v>51</v>
      </c>
      <c r="G44" s="23">
        <v>0</v>
      </c>
      <c r="H44" s="23">
        <v>0</v>
      </c>
      <c r="I44" s="23">
        <v>58</v>
      </c>
      <c r="J44" s="23">
        <f t="shared" si="0"/>
        <v>58</v>
      </c>
      <c r="K44" s="23"/>
      <c r="L44" s="23"/>
      <c r="M44" s="23"/>
      <c r="N44" s="23"/>
      <c r="O44" s="23">
        <v>20</v>
      </c>
      <c r="P44" s="26" t="s">
        <v>253</v>
      </c>
      <c r="Q44" s="23" t="s">
        <v>44</v>
      </c>
      <c r="R44" s="23" t="s">
        <v>45</v>
      </c>
      <c r="S44" s="23"/>
      <c r="T44" s="23"/>
      <c r="U44" s="23"/>
      <c r="V44" s="23"/>
      <c r="W44" s="23"/>
      <c r="X44" s="23"/>
      <c r="Y44" s="26" t="s">
        <v>214</v>
      </c>
    </row>
    <row r="45" spans="1:25" x14ac:dyDescent="0.5">
      <c r="A45" s="23">
        <v>21</v>
      </c>
      <c r="B45" s="23" t="s">
        <v>234</v>
      </c>
      <c r="C45" s="23">
        <v>40199</v>
      </c>
      <c r="D45" s="23">
        <v>395</v>
      </c>
      <c r="E45" s="23">
        <v>3578</v>
      </c>
      <c r="F45" s="23" t="s">
        <v>51</v>
      </c>
      <c r="G45" s="23">
        <v>0</v>
      </c>
      <c r="H45" s="23">
        <v>2</v>
      </c>
      <c r="I45" s="23">
        <v>99</v>
      </c>
      <c r="J45" s="23">
        <f t="shared" si="0"/>
        <v>299</v>
      </c>
      <c r="K45" s="23"/>
      <c r="L45" s="23"/>
      <c r="M45" s="23"/>
      <c r="N45" s="23"/>
      <c r="O45" s="23">
        <v>21</v>
      </c>
      <c r="P45" s="26" t="s">
        <v>257</v>
      </c>
      <c r="Q45" s="23" t="s">
        <v>44</v>
      </c>
      <c r="R45" s="23" t="s">
        <v>45</v>
      </c>
      <c r="S45" s="23"/>
      <c r="T45" s="23"/>
      <c r="U45" s="23"/>
      <c r="V45" s="23"/>
      <c r="W45" s="23"/>
      <c r="X45" s="23"/>
      <c r="Y45" s="26" t="s">
        <v>213</v>
      </c>
    </row>
    <row r="46" spans="1:25" x14ac:dyDescent="0.5">
      <c r="A46" s="23">
        <v>22</v>
      </c>
      <c r="B46" s="23" t="s">
        <v>234</v>
      </c>
      <c r="C46" s="23">
        <v>20309</v>
      </c>
      <c r="D46" s="23">
        <v>152</v>
      </c>
      <c r="E46" s="23">
        <v>1840</v>
      </c>
      <c r="F46" s="23" t="s">
        <v>51</v>
      </c>
      <c r="G46" s="23">
        <v>0</v>
      </c>
      <c r="H46" s="23">
        <v>1</v>
      </c>
      <c r="I46" s="23">
        <v>12</v>
      </c>
      <c r="J46" s="23">
        <f t="shared" si="0"/>
        <v>112</v>
      </c>
      <c r="K46" s="23"/>
      <c r="L46" s="23"/>
      <c r="M46" s="23"/>
      <c r="N46" s="23"/>
      <c r="O46" s="23">
        <v>22</v>
      </c>
      <c r="P46" s="26" t="s">
        <v>130</v>
      </c>
      <c r="Q46" s="23" t="s">
        <v>44</v>
      </c>
      <c r="R46" s="23" t="s">
        <v>45</v>
      </c>
      <c r="S46" s="23"/>
      <c r="T46" s="23"/>
      <c r="U46" s="23"/>
      <c r="V46" s="23"/>
      <c r="W46" s="23"/>
      <c r="X46" s="23"/>
      <c r="Y46" s="26" t="s">
        <v>212</v>
      </c>
    </row>
    <row r="47" spans="1:25" x14ac:dyDescent="0.5">
      <c r="A47" s="23">
        <v>23</v>
      </c>
      <c r="B47" s="23" t="s">
        <v>234</v>
      </c>
      <c r="C47" s="23">
        <v>15149</v>
      </c>
      <c r="D47" s="23">
        <v>7</v>
      </c>
      <c r="E47" s="23">
        <v>1216</v>
      </c>
      <c r="F47" s="23" t="s">
        <v>51</v>
      </c>
      <c r="G47" s="23">
        <v>8</v>
      </c>
      <c r="H47" s="23">
        <v>1</v>
      </c>
      <c r="I47" s="23">
        <v>92</v>
      </c>
      <c r="J47" s="23">
        <f t="shared" si="0"/>
        <v>3392</v>
      </c>
      <c r="K47" s="23"/>
      <c r="L47" s="23"/>
      <c r="M47" s="23"/>
      <c r="N47" s="23"/>
      <c r="O47" s="23">
        <v>23</v>
      </c>
      <c r="P47" s="26" t="s">
        <v>258</v>
      </c>
      <c r="Q47" s="23" t="s">
        <v>44</v>
      </c>
      <c r="R47" s="23" t="s">
        <v>45</v>
      </c>
      <c r="S47" s="23"/>
      <c r="T47" s="23"/>
      <c r="U47" s="23"/>
      <c r="V47" s="23"/>
      <c r="W47" s="23"/>
      <c r="X47" s="23"/>
      <c r="Y47" s="26" t="s">
        <v>210</v>
      </c>
    </row>
    <row r="48" spans="1:25" x14ac:dyDescent="0.5">
      <c r="A48" s="23">
        <v>24</v>
      </c>
      <c r="B48" s="23" t="s">
        <v>234</v>
      </c>
      <c r="C48" s="23">
        <v>7161</v>
      </c>
      <c r="D48" s="23">
        <v>5</v>
      </c>
      <c r="E48" s="23">
        <v>125</v>
      </c>
      <c r="F48" s="23" t="s">
        <v>51</v>
      </c>
      <c r="G48" s="23">
        <v>0</v>
      </c>
      <c r="H48" s="23">
        <v>25</v>
      </c>
      <c r="I48" s="23">
        <v>0</v>
      </c>
      <c r="J48" s="23">
        <f t="shared" si="0"/>
        <v>2500</v>
      </c>
      <c r="K48" s="23"/>
      <c r="L48" s="23"/>
      <c r="M48" s="23"/>
      <c r="N48" s="23"/>
      <c r="O48" s="23">
        <v>24</v>
      </c>
      <c r="P48" s="26" t="s">
        <v>207</v>
      </c>
      <c r="Q48" s="23" t="s">
        <v>44</v>
      </c>
      <c r="R48" s="23" t="s">
        <v>45</v>
      </c>
      <c r="S48" s="23"/>
      <c r="T48" s="23"/>
      <c r="U48" s="23"/>
      <c r="V48" s="23"/>
      <c r="W48" s="23"/>
      <c r="X48" s="23"/>
      <c r="Y48" s="26" t="s">
        <v>209</v>
      </c>
    </row>
    <row r="49" spans="1:25" x14ac:dyDescent="0.5">
      <c r="A49" s="23">
        <v>25</v>
      </c>
      <c r="B49" s="23" t="s">
        <v>234</v>
      </c>
      <c r="C49" s="23">
        <v>19026</v>
      </c>
      <c r="D49" s="23">
        <v>165</v>
      </c>
      <c r="E49" s="23">
        <v>1707</v>
      </c>
      <c r="F49" s="23" t="s">
        <v>51</v>
      </c>
      <c r="G49" s="23">
        <v>0</v>
      </c>
      <c r="H49" s="23">
        <v>0</v>
      </c>
      <c r="I49" s="23">
        <v>77</v>
      </c>
      <c r="J49" s="23">
        <f t="shared" si="0"/>
        <v>77</v>
      </c>
      <c r="K49" s="23"/>
      <c r="L49" s="23"/>
      <c r="M49" s="23"/>
      <c r="N49" s="23"/>
      <c r="O49" s="23">
        <v>25</v>
      </c>
      <c r="P49" s="26" t="s">
        <v>259</v>
      </c>
      <c r="Q49" s="23" t="s">
        <v>44</v>
      </c>
      <c r="R49" s="23" t="s">
        <v>45</v>
      </c>
      <c r="S49" s="23"/>
      <c r="T49" s="23"/>
      <c r="U49" s="23"/>
      <c r="V49" s="23"/>
      <c r="W49" s="23"/>
      <c r="X49" s="23"/>
      <c r="Y49" s="26" t="s">
        <v>137</v>
      </c>
    </row>
    <row r="50" spans="1:25" x14ac:dyDescent="0.5">
      <c r="A50" s="23">
        <v>26</v>
      </c>
      <c r="B50" s="23" t="s">
        <v>234</v>
      </c>
      <c r="C50" s="23">
        <v>37474</v>
      </c>
      <c r="D50" s="23">
        <v>318</v>
      </c>
      <c r="E50" s="23">
        <v>2798</v>
      </c>
      <c r="F50" s="23" t="s">
        <v>51</v>
      </c>
      <c r="G50" s="23">
        <v>4</v>
      </c>
      <c r="H50" s="23">
        <v>0</v>
      </c>
      <c r="I50" s="23">
        <v>1</v>
      </c>
      <c r="J50" s="23">
        <f t="shared" si="0"/>
        <v>1601</v>
      </c>
      <c r="K50" s="23"/>
      <c r="L50" s="23"/>
      <c r="M50" s="23"/>
      <c r="N50" s="23"/>
      <c r="O50" s="23">
        <v>26</v>
      </c>
      <c r="P50" s="26" t="s">
        <v>207</v>
      </c>
      <c r="Q50" s="23" t="s">
        <v>44</v>
      </c>
      <c r="R50" s="23" t="s">
        <v>45</v>
      </c>
      <c r="S50" s="23"/>
      <c r="T50" s="23"/>
      <c r="U50" s="23"/>
      <c r="V50" s="23"/>
      <c r="W50" s="23"/>
      <c r="X50" s="23"/>
      <c r="Y50" s="26" t="s">
        <v>260</v>
      </c>
    </row>
    <row r="51" spans="1:25" x14ac:dyDescent="0.5">
      <c r="A51" s="23"/>
      <c r="B51" s="23" t="s">
        <v>234</v>
      </c>
      <c r="C51" s="23">
        <v>37471</v>
      </c>
      <c r="D51" s="23">
        <v>315</v>
      </c>
      <c r="E51" s="23">
        <v>2795</v>
      </c>
      <c r="F51" s="23" t="s">
        <v>51</v>
      </c>
      <c r="G51" s="23">
        <v>0</v>
      </c>
      <c r="H51" s="23">
        <v>1</v>
      </c>
      <c r="I51" s="23">
        <v>12</v>
      </c>
      <c r="J51" s="23">
        <f t="shared" si="0"/>
        <v>112</v>
      </c>
      <c r="K51" s="23"/>
      <c r="L51" s="23"/>
      <c r="M51" s="23"/>
      <c r="N51" s="23"/>
      <c r="O51" s="23"/>
      <c r="P51" s="26"/>
      <c r="Q51" s="23"/>
      <c r="R51" s="23"/>
      <c r="S51" s="23"/>
      <c r="T51" s="23"/>
      <c r="U51" s="23"/>
      <c r="V51" s="23"/>
      <c r="W51" s="23"/>
      <c r="X51" s="23"/>
      <c r="Y51" s="26"/>
    </row>
    <row r="52" spans="1:25" x14ac:dyDescent="0.5">
      <c r="A52" s="23">
        <v>27</v>
      </c>
      <c r="B52" s="23" t="s">
        <v>234</v>
      </c>
      <c r="C52" s="23">
        <v>40336</v>
      </c>
      <c r="D52" s="23">
        <v>290</v>
      </c>
      <c r="E52" s="23">
        <v>5573</v>
      </c>
      <c r="F52" s="23" t="s">
        <v>51</v>
      </c>
      <c r="G52" s="23">
        <v>3</v>
      </c>
      <c r="H52" s="23">
        <v>1</v>
      </c>
      <c r="I52" s="23">
        <v>8</v>
      </c>
      <c r="J52" s="23">
        <f t="shared" si="0"/>
        <v>1308</v>
      </c>
      <c r="K52" s="23"/>
      <c r="L52" s="23"/>
      <c r="M52" s="23"/>
      <c r="N52" s="23"/>
      <c r="O52" s="23">
        <v>27</v>
      </c>
      <c r="P52" s="26" t="s">
        <v>261</v>
      </c>
      <c r="Q52" s="23" t="s">
        <v>44</v>
      </c>
      <c r="R52" s="23" t="s">
        <v>45</v>
      </c>
      <c r="S52" s="23"/>
      <c r="T52" s="23"/>
      <c r="U52" s="23"/>
      <c r="V52" s="23"/>
      <c r="W52" s="23"/>
      <c r="X52" s="23"/>
      <c r="Y52" s="26" t="s">
        <v>205</v>
      </c>
    </row>
    <row r="53" spans="1:25" x14ac:dyDescent="0.5">
      <c r="A53" s="23">
        <v>28</v>
      </c>
      <c r="B53" s="23" t="s">
        <v>234</v>
      </c>
      <c r="C53" s="23">
        <v>37270</v>
      </c>
      <c r="D53" s="23">
        <v>69</v>
      </c>
      <c r="E53" s="23">
        <v>2794</v>
      </c>
      <c r="F53" s="23" t="s">
        <v>51</v>
      </c>
      <c r="G53" s="23">
        <v>0</v>
      </c>
      <c r="H53" s="23">
        <v>0</v>
      </c>
      <c r="I53" s="23">
        <v>36</v>
      </c>
      <c r="J53" s="23">
        <f t="shared" si="0"/>
        <v>36</v>
      </c>
      <c r="K53" s="23"/>
      <c r="L53" s="23"/>
      <c r="M53" s="23"/>
      <c r="N53" s="23"/>
      <c r="O53" s="23">
        <v>28</v>
      </c>
      <c r="P53" s="26" t="s">
        <v>261</v>
      </c>
      <c r="Q53" s="23" t="s">
        <v>44</v>
      </c>
      <c r="R53" s="23" t="s">
        <v>45</v>
      </c>
      <c r="S53" s="23"/>
      <c r="T53" s="23"/>
      <c r="U53" s="23"/>
      <c r="V53" s="23"/>
      <c r="W53" s="23"/>
      <c r="X53" s="23"/>
      <c r="Y53" s="26" t="s">
        <v>216</v>
      </c>
    </row>
    <row r="54" spans="1:25" x14ac:dyDescent="0.5">
      <c r="A54" s="23">
        <v>29</v>
      </c>
      <c r="B54" s="23" t="s">
        <v>234</v>
      </c>
      <c r="C54" s="23">
        <v>37268</v>
      </c>
      <c r="D54" s="23">
        <v>67</v>
      </c>
      <c r="E54" s="23">
        <v>2792</v>
      </c>
      <c r="F54" s="23" t="s">
        <v>51</v>
      </c>
      <c r="G54" s="23">
        <v>0</v>
      </c>
      <c r="H54" s="23">
        <v>0</v>
      </c>
      <c r="I54" s="23">
        <v>48</v>
      </c>
      <c r="J54" s="23">
        <f t="shared" si="0"/>
        <v>48</v>
      </c>
      <c r="K54" s="23"/>
      <c r="L54" s="23"/>
      <c r="M54" s="23"/>
      <c r="N54" s="23"/>
      <c r="O54" s="23">
        <v>29</v>
      </c>
      <c r="P54" s="26" t="s">
        <v>62</v>
      </c>
      <c r="Q54" s="23" t="s">
        <v>44</v>
      </c>
      <c r="R54" s="23" t="s">
        <v>45</v>
      </c>
      <c r="S54" s="23"/>
      <c r="T54" s="23"/>
      <c r="U54" s="23"/>
      <c r="V54" s="23"/>
      <c r="W54" s="23"/>
      <c r="X54" s="23"/>
      <c r="Y54" s="26" t="s">
        <v>203</v>
      </c>
    </row>
    <row r="55" spans="1:25" x14ac:dyDescent="0.5">
      <c r="A55" s="23">
        <v>30</v>
      </c>
      <c r="B55" s="23" t="s">
        <v>234</v>
      </c>
      <c r="C55" s="23">
        <v>39606</v>
      </c>
      <c r="D55" s="23">
        <v>338</v>
      </c>
      <c r="E55" s="23">
        <v>3038</v>
      </c>
      <c r="F55" s="23" t="s">
        <v>51</v>
      </c>
      <c r="G55" s="23">
        <v>3</v>
      </c>
      <c r="H55" s="23">
        <v>2</v>
      </c>
      <c r="I55" s="23">
        <v>83</v>
      </c>
      <c r="J55" s="23">
        <f t="shared" si="0"/>
        <v>1483</v>
      </c>
      <c r="K55" s="23"/>
      <c r="L55" s="23"/>
      <c r="M55" s="23"/>
      <c r="N55" s="23"/>
      <c r="O55" s="23">
        <v>30</v>
      </c>
      <c r="P55" s="26" t="s">
        <v>201</v>
      </c>
      <c r="Q55" s="23" t="s">
        <v>44</v>
      </c>
      <c r="R55" s="23" t="s">
        <v>45</v>
      </c>
      <c r="S55" s="23"/>
      <c r="T55" s="23"/>
      <c r="U55" s="23"/>
      <c r="V55" s="23"/>
      <c r="W55" s="23"/>
      <c r="X55" s="23"/>
      <c r="Y55" s="26" t="s">
        <v>262</v>
      </c>
    </row>
    <row r="56" spans="1:25" x14ac:dyDescent="0.5">
      <c r="A56" s="23">
        <v>31</v>
      </c>
      <c r="B56" s="23" t="s">
        <v>234</v>
      </c>
      <c r="C56" s="23">
        <v>37267</v>
      </c>
      <c r="D56" s="23">
        <v>66</v>
      </c>
      <c r="E56" s="23">
        <v>2791</v>
      </c>
      <c r="F56" s="23" t="s">
        <v>51</v>
      </c>
      <c r="G56" s="23">
        <v>0</v>
      </c>
      <c r="H56" s="23">
        <v>0</v>
      </c>
      <c r="I56" s="23">
        <v>47</v>
      </c>
      <c r="J56" s="23">
        <f t="shared" si="0"/>
        <v>47</v>
      </c>
      <c r="K56" s="23"/>
      <c r="L56" s="23"/>
      <c r="M56" s="23"/>
      <c r="N56" s="23"/>
      <c r="O56" s="23">
        <v>31</v>
      </c>
      <c r="P56" s="26" t="s">
        <v>191</v>
      </c>
      <c r="Q56" s="23" t="s">
        <v>44</v>
      </c>
      <c r="R56" s="23" t="s">
        <v>46</v>
      </c>
      <c r="S56" s="23"/>
      <c r="T56" s="23"/>
      <c r="U56" s="23"/>
      <c r="V56" s="23"/>
      <c r="W56" s="23"/>
      <c r="X56" s="23"/>
      <c r="Y56" s="26" t="s">
        <v>263</v>
      </c>
    </row>
    <row r="57" spans="1:25" x14ac:dyDescent="0.5">
      <c r="A57" s="23"/>
      <c r="B57" s="23" t="s">
        <v>234</v>
      </c>
      <c r="C57" s="23">
        <v>37475</v>
      </c>
      <c r="D57" s="23">
        <v>319</v>
      </c>
      <c r="E57" s="23">
        <v>2799</v>
      </c>
      <c r="F57" s="23" t="s">
        <v>51</v>
      </c>
      <c r="G57" s="23">
        <v>2</v>
      </c>
      <c r="H57" s="23">
        <v>3</v>
      </c>
      <c r="I57" s="23">
        <v>71</v>
      </c>
      <c r="J57" s="23">
        <f t="shared" si="0"/>
        <v>1171</v>
      </c>
      <c r="K57" s="23"/>
      <c r="L57" s="23"/>
      <c r="M57" s="23"/>
      <c r="N57" s="23"/>
      <c r="O57" s="23"/>
      <c r="P57" s="26"/>
      <c r="Q57" s="23"/>
      <c r="R57" s="23"/>
      <c r="S57" s="23"/>
      <c r="T57" s="23"/>
      <c r="U57" s="23"/>
      <c r="V57" s="23"/>
      <c r="W57" s="23"/>
      <c r="X57" s="23"/>
      <c r="Y57" s="26"/>
    </row>
    <row r="58" spans="1:25" x14ac:dyDescent="0.5">
      <c r="A58" s="23">
        <v>32</v>
      </c>
      <c r="B58" s="23" t="s">
        <v>234</v>
      </c>
      <c r="C58" s="23">
        <v>28127</v>
      </c>
      <c r="D58" s="23">
        <v>74</v>
      </c>
      <c r="E58" s="23">
        <v>1006</v>
      </c>
      <c r="F58" s="23" t="s">
        <v>51</v>
      </c>
      <c r="G58" s="23">
        <v>2</v>
      </c>
      <c r="H58" s="23">
        <v>3</v>
      </c>
      <c r="I58" s="23">
        <v>65</v>
      </c>
      <c r="J58" s="23">
        <f t="shared" si="0"/>
        <v>1165</v>
      </c>
      <c r="K58" s="23"/>
      <c r="L58" s="23"/>
      <c r="M58" s="23"/>
      <c r="N58" s="23"/>
      <c r="O58" s="23">
        <v>32</v>
      </c>
      <c r="P58" s="26" t="s">
        <v>191</v>
      </c>
      <c r="Q58" s="23" t="s">
        <v>44</v>
      </c>
      <c r="R58" s="23" t="s">
        <v>46</v>
      </c>
      <c r="S58" s="23"/>
      <c r="T58" s="23"/>
      <c r="U58" s="23"/>
      <c r="V58" s="23"/>
      <c r="W58" s="23"/>
      <c r="X58" s="23"/>
      <c r="Y58" s="26" t="s">
        <v>202</v>
      </c>
    </row>
    <row r="59" spans="1:25" x14ac:dyDescent="0.5">
      <c r="A59" s="23">
        <v>33</v>
      </c>
      <c r="B59" s="23" t="s">
        <v>234</v>
      </c>
      <c r="C59" s="23">
        <v>37476</v>
      </c>
      <c r="D59" s="23">
        <v>320</v>
      </c>
      <c r="E59" s="23">
        <v>2800</v>
      </c>
      <c r="F59" s="23" t="s">
        <v>51</v>
      </c>
      <c r="G59" s="23">
        <v>2</v>
      </c>
      <c r="H59" s="23">
        <v>3</v>
      </c>
      <c r="I59" s="23">
        <v>71</v>
      </c>
      <c r="J59" s="23">
        <f t="shared" si="0"/>
        <v>1171</v>
      </c>
      <c r="K59" s="23"/>
      <c r="L59" s="23"/>
      <c r="M59" s="23"/>
      <c r="N59" s="23"/>
      <c r="O59" s="23">
        <v>33</v>
      </c>
      <c r="P59" s="26" t="s">
        <v>191</v>
      </c>
      <c r="Q59" s="23" t="s">
        <v>44</v>
      </c>
      <c r="R59" s="23" t="s">
        <v>46</v>
      </c>
      <c r="S59" s="23"/>
      <c r="T59" s="23"/>
      <c r="U59" s="23"/>
      <c r="V59" s="23"/>
      <c r="W59" s="23"/>
      <c r="X59" s="23"/>
      <c r="Y59" s="26" t="s">
        <v>206</v>
      </c>
    </row>
    <row r="60" spans="1:25" x14ac:dyDescent="0.5">
      <c r="A60" s="23">
        <v>34</v>
      </c>
      <c r="B60" s="23" t="s">
        <v>234</v>
      </c>
      <c r="C60" s="23">
        <v>20300</v>
      </c>
      <c r="D60" s="23">
        <v>146</v>
      </c>
      <c r="E60" s="23">
        <v>1992</v>
      </c>
      <c r="F60" s="23" t="s">
        <v>51</v>
      </c>
      <c r="G60" s="23">
        <v>0</v>
      </c>
      <c r="H60" s="23">
        <v>0</v>
      </c>
      <c r="I60" s="23">
        <v>81</v>
      </c>
      <c r="J60" s="23">
        <f t="shared" si="0"/>
        <v>81</v>
      </c>
      <c r="K60" s="23"/>
      <c r="L60" s="23"/>
      <c r="M60" s="23"/>
      <c r="N60" s="23"/>
      <c r="O60" s="23">
        <v>34</v>
      </c>
      <c r="P60" s="26" t="s">
        <v>180</v>
      </c>
      <c r="Q60" s="23" t="s">
        <v>44</v>
      </c>
      <c r="R60" s="23" t="s">
        <v>46</v>
      </c>
      <c r="S60" s="23"/>
      <c r="T60" s="23"/>
      <c r="U60" s="23"/>
      <c r="V60" s="23"/>
      <c r="W60" s="23"/>
      <c r="X60" s="23"/>
      <c r="Y60" s="26" t="s">
        <v>197</v>
      </c>
    </row>
    <row r="61" spans="1:25" x14ac:dyDescent="0.5">
      <c r="A61" s="23">
        <v>35</v>
      </c>
      <c r="B61" s="23" t="s">
        <v>234</v>
      </c>
      <c r="C61" s="23">
        <v>37473</v>
      </c>
      <c r="D61" s="23">
        <v>317</v>
      </c>
      <c r="E61" s="23">
        <v>2797</v>
      </c>
      <c r="F61" s="23" t="s">
        <v>51</v>
      </c>
      <c r="G61" s="23">
        <v>0</v>
      </c>
      <c r="H61" s="23">
        <v>1</v>
      </c>
      <c r="I61" s="23">
        <v>7</v>
      </c>
      <c r="J61" s="23">
        <f t="shared" si="0"/>
        <v>107</v>
      </c>
      <c r="K61" s="23"/>
      <c r="L61" s="23"/>
      <c r="M61" s="23"/>
      <c r="N61" s="23"/>
      <c r="O61" s="23">
        <v>35</v>
      </c>
      <c r="P61" s="26" t="s">
        <v>180</v>
      </c>
      <c r="Q61" s="23" t="s">
        <v>44</v>
      </c>
      <c r="R61" s="23" t="s">
        <v>46</v>
      </c>
      <c r="S61" s="23"/>
      <c r="T61" s="23"/>
      <c r="U61" s="23"/>
      <c r="V61" s="23"/>
      <c r="W61" s="23"/>
      <c r="X61" s="23"/>
      <c r="Y61" s="26" t="s">
        <v>195</v>
      </c>
    </row>
    <row r="62" spans="1:25" x14ac:dyDescent="0.5">
      <c r="A62" s="23">
        <v>36</v>
      </c>
      <c r="B62" s="23" t="s">
        <v>234</v>
      </c>
      <c r="C62" s="23">
        <v>15380</v>
      </c>
      <c r="D62" s="23">
        <v>74</v>
      </c>
      <c r="E62" s="23">
        <v>1262</v>
      </c>
      <c r="F62" s="23" t="s">
        <v>51</v>
      </c>
      <c r="G62" s="23">
        <v>4</v>
      </c>
      <c r="H62" s="23">
        <v>0</v>
      </c>
      <c r="I62" s="23">
        <v>4</v>
      </c>
      <c r="J62" s="23">
        <f t="shared" si="0"/>
        <v>1604</v>
      </c>
      <c r="K62" s="23"/>
      <c r="L62" s="23"/>
      <c r="M62" s="23"/>
      <c r="N62" s="23"/>
      <c r="O62" s="23">
        <v>36</v>
      </c>
      <c r="P62" s="26" t="s">
        <v>264</v>
      </c>
      <c r="Q62" s="23" t="s">
        <v>44</v>
      </c>
      <c r="R62" s="23" t="s">
        <v>45</v>
      </c>
      <c r="S62" s="23"/>
      <c r="T62" s="23"/>
      <c r="U62" s="23"/>
      <c r="V62" s="23"/>
      <c r="W62" s="23"/>
      <c r="X62" s="23"/>
      <c r="Y62" s="26" t="s">
        <v>200</v>
      </c>
    </row>
    <row r="63" spans="1:25" x14ac:dyDescent="0.5">
      <c r="A63" s="23">
        <v>37</v>
      </c>
      <c r="B63" s="23" t="s">
        <v>234</v>
      </c>
      <c r="C63" s="23">
        <v>36081</v>
      </c>
      <c r="D63" s="23">
        <v>256</v>
      </c>
      <c r="E63" s="23">
        <v>2515</v>
      </c>
      <c r="F63" s="23" t="s">
        <v>51</v>
      </c>
      <c r="G63" s="23">
        <v>3</v>
      </c>
      <c r="H63" s="23">
        <v>1</v>
      </c>
      <c r="I63" s="23">
        <v>45</v>
      </c>
      <c r="J63" s="23">
        <f t="shared" si="0"/>
        <v>1345</v>
      </c>
      <c r="K63" s="23"/>
      <c r="L63" s="23"/>
      <c r="M63" s="23"/>
      <c r="N63" s="23"/>
      <c r="O63" s="23">
        <v>37</v>
      </c>
      <c r="P63" s="26" t="s">
        <v>264</v>
      </c>
      <c r="Q63" s="23" t="s">
        <v>44</v>
      </c>
      <c r="R63" s="23" t="s">
        <v>45</v>
      </c>
      <c r="S63" s="23"/>
      <c r="T63" s="23"/>
      <c r="U63" s="23"/>
      <c r="V63" s="23"/>
      <c r="W63" s="23"/>
      <c r="X63" s="23"/>
      <c r="Y63" s="26" t="s">
        <v>193</v>
      </c>
    </row>
    <row r="64" spans="1:25" x14ac:dyDescent="0.5">
      <c r="A64" s="23">
        <v>38</v>
      </c>
      <c r="B64" s="23" t="s">
        <v>234</v>
      </c>
      <c r="C64" s="23">
        <v>40183</v>
      </c>
      <c r="D64" s="23">
        <v>382</v>
      </c>
      <c r="E64" s="23">
        <v>3562</v>
      </c>
      <c r="F64" s="23" t="s">
        <v>51</v>
      </c>
      <c r="G64" s="23">
        <v>2</v>
      </c>
      <c r="H64" s="23">
        <v>1</v>
      </c>
      <c r="I64" s="23">
        <v>41</v>
      </c>
      <c r="J64" s="23">
        <f t="shared" si="0"/>
        <v>941</v>
      </c>
      <c r="K64" s="23"/>
      <c r="L64" s="23"/>
      <c r="M64" s="23"/>
      <c r="N64" s="23"/>
      <c r="O64" s="23">
        <v>38</v>
      </c>
      <c r="P64" s="26" t="s">
        <v>249</v>
      </c>
      <c r="Q64" s="23" t="s">
        <v>44</v>
      </c>
      <c r="R64" s="23" t="s">
        <v>45</v>
      </c>
      <c r="S64" s="23"/>
      <c r="T64" s="23"/>
      <c r="U64" s="23"/>
      <c r="V64" s="23"/>
      <c r="W64" s="23"/>
      <c r="X64" s="23"/>
      <c r="Y64" s="26" t="s">
        <v>198</v>
      </c>
    </row>
    <row r="65" spans="1:26" x14ac:dyDescent="0.5">
      <c r="A65" s="23">
        <v>39</v>
      </c>
      <c r="B65" s="23" t="s">
        <v>234</v>
      </c>
      <c r="C65" s="23">
        <v>37562</v>
      </c>
      <c r="D65" s="23">
        <v>230</v>
      </c>
      <c r="E65" s="23">
        <v>2823</v>
      </c>
      <c r="F65" s="23" t="s">
        <v>51</v>
      </c>
      <c r="G65" s="23">
        <v>7</v>
      </c>
      <c r="H65" s="23">
        <v>1</v>
      </c>
      <c r="I65" s="23">
        <v>9</v>
      </c>
      <c r="J65" s="23">
        <f t="shared" si="0"/>
        <v>2909</v>
      </c>
      <c r="K65" s="23"/>
      <c r="L65" s="23"/>
      <c r="M65" s="23"/>
      <c r="N65" s="23"/>
      <c r="O65" s="23">
        <v>39</v>
      </c>
      <c r="P65" s="26" t="s">
        <v>252</v>
      </c>
      <c r="Q65" s="23" t="s">
        <v>44</v>
      </c>
      <c r="R65" s="23" t="s">
        <v>45</v>
      </c>
      <c r="S65" s="23"/>
      <c r="T65" s="23"/>
      <c r="U65" s="23"/>
      <c r="V65" s="23"/>
      <c r="W65" s="23"/>
      <c r="X65" s="23"/>
      <c r="Y65" s="26" t="s">
        <v>194</v>
      </c>
    </row>
    <row r="66" spans="1:26" x14ac:dyDescent="0.5">
      <c r="A66" s="23"/>
      <c r="B66" s="23" t="s">
        <v>234</v>
      </c>
      <c r="C66" s="23">
        <v>39982</v>
      </c>
      <c r="D66" s="23">
        <v>364</v>
      </c>
      <c r="E66" s="23">
        <v>3503</v>
      </c>
      <c r="F66" s="23" t="s">
        <v>51</v>
      </c>
      <c r="G66" s="23">
        <v>0</v>
      </c>
      <c r="H66" s="23">
        <v>1</v>
      </c>
      <c r="I66" s="23">
        <v>75</v>
      </c>
      <c r="J66" s="23">
        <f t="shared" si="0"/>
        <v>175</v>
      </c>
      <c r="K66" s="23"/>
      <c r="L66" s="23"/>
      <c r="M66" s="23"/>
      <c r="N66" s="23"/>
      <c r="O66" s="23"/>
      <c r="P66" s="26"/>
      <c r="Q66" s="23"/>
      <c r="R66" s="23"/>
      <c r="S66" s="23"/>
      <c r="T66" s="23"/>
      <c r="U66" s="23"/>
      <c r="V66" s="23"/>
      <c r="W66" s="23"/>
      <c r="X66" s="23"/>
      <c r="Y66" s="26"/>
    </row>
    <row r="67" spans="1:26" x14ac:dyDescent="0.5">
      <c r="A67" s="23">
        <v>40</v>
      </c>
      <c r="B67" s="23" t="s">
        <v>234</v>
      </c>
      <c r="C67" s="23">
        <v>38668</v>
      </c>
      <c r="D67" s="23">
        <v>329</v>
      </c>
      <c r="E67" s="23">
        <v>2892</v>
      </c>
      <c r="F67" s="23" t="s">
        <v>51</v>
      </c>
      <c r="G67" s="23">
        <v>5</v>
      </c>
      <c r="H67" s="23"/>
      <c r="I67" s="23"/>
      <c r="J67" s="23">
        <f t="shared" si="0"/>
        <v>2000</v>
      </c>
      <c r="K67" s="23"/>
      <c r="L67" s="23"/>
      <c r="M67" s="23"/>
      <c r="N67" s="23"/>
      <c r="O67" s="23">
        <v>40</v>
      </c>
      <c r="P67" s="26" t="s">
        <v>265</v>
      </c>
      <c r="Q67" s="23" t="s">
        <v>44</v>
      </c>
      <c r="R67" s="23" t="s">
        <v>45</v>
      </c>
      <c r="S67" s="23"/>
      <c r="T67" s="23"/>
      <c r="U67" s="23"/>
      <c r="V67" s="23"/>
      <c r="W67" s="23"/>
      <c r="X67" s="23"/>
      <c r="Y67" s="26" t="s">
        <v>190</v>
      </c>
    </row>
    <row r="68" spans="1:26" x14ac:dyDescent="0.5">
      <c r="A68" s="23">
        <v>41</v>
      </c>
      <c r="B68" s="23" t="s">
        <v>234</v>
      </c>
      <c r="C68" s="23">
        <v>18027</v>
      </c>
      <c r="D68" s="23">
        <v>89</v>
      </c>
      <c r="E68" s="23">
        <v>1514</v>
      </c>
      <c r="F68" s="23" t="s">
        <v>51</v>
      </c>
      <c r="G68" s="23">
        <v>7</v>
      </c>
      <c r="H68" s="23">
        <v>1</v>
      </c>
      <c r="I68" s="23">
        <v>33</v>
      </c>
      <c r="J68" s="23">
        <f t="shared" si="0"/>
        <v>2933</v>
      </c>
      <c r="K68" s="23"/>
      <c r="L68" s="23"/>
      <c r="M68" s="23"/>
      <c r="N68" s="23"/>
      <c r="O68" s="23">
        <v>41</v>
      </c>
      <c r="P68" s="26" t="s">
        <v>266</v>
      </c>
      <c r="Q68" s="23" t="s">
        <v>44</v>
      </c>
      <c r="R68" s="23" t="s">
        <v>46</v>
      </c>
      <c r="S68" s="23"/>
      <c r="T68" s="23"/>
      <c r="U68" s="23"/>
      <c r="V68" s="23"/>
      <c r="W68" s="23"/>
      <c r="X68" s="23"/>
      <c r="Y68" s="26" t="s">
        <v>189</v>
      </c>
    </row>
    <row r="69" spans="1:26" x14ac:dyDescent="0.5">
      <c r="A69" s="23"/>
      <c r="B69" s="23" t="s">
        <v>234</v>
      </c>
      <c r="C69" s="23">
        <v>18028</v>
      </c>
      <c r="D69" s="23">
        <v>90</v>
      </c>
      <c r="E69" s="23">
        <v>1515</v>
      </c>
      <c r="F69" s="23" t="s">
        <v>51</v>
      </c>
      <c r="G69" s="23">
        <v>2</v>
      </c>
      <c r="H69" s="23">
        <v>2</v>
      </c>
      <c r="I69" s="23">
        <v>50</v>
      </c>
      <c r="J69" s="23">
        <f t="shared" si="0"/>
        <v>1050</v>
      </c>
      <c r="K69" s="23"/>
      <c r="L69" s="23"/>
      <c r="M69" s="23"/>
      <c r="N69" s="23"/>
      <c r="O69" s="23"/>
      <c r="P69" s="26"/>
      <c r="Q69" s="23"/>
      <c r="R69" s="23"/>
      <c r="S69" s="23"/>
      <c r="T69" s="23"/>
      <c r="U69" s="23"/>
      <c r="V69" s="23"/>
      <c r="W69" s="23"/>
      <c r="X69" s="23"/>
      <c r="Y69" s="26"/>
    </row>
    <row r="70" spans="1:26" x14ac:dyDescent="0.5">
      <c r="A70" s="23"/>
      <c r="B70" s="23" t="s">
        <v>234</v>
      </c>
      <c r="C70" s="23">
        <v>18026</v>
      </c>
      <c r="D70" s="23">
        <v>88</v>
      </c>
      <c r="E70" s="23">
        <v>1513</v>
      </c>
      <c r="F70" s="23" t="s">
        <v>51</v>
      </c>
      <c r="G70" s="23">
        <v>2</v>
      </c>
      <c r="H70" s="23">
        <v>2</v>
      </c>
      <c r="I70" s="23">
        <v>40</v>
      </c>
      <c r="J70" s="23">
        <f t="shared" si="0"/>
        <v>1040</v>
      </c>
      <c r="K70" s="23"/>
      <c r="L70" s="23"/>
      <c r="M70" s="23"/>
      <c r="N70" s="23"/>
      <c r="O70" s="23"/>
      <c r="P70" s="26"/>
      <c r="Q70" s="23"/>
      <c r="R70" s="23"/>
      <c r="S70" s="23"/>
      <c r="T70" s="23"/>
      <c r="U70" s="23"/>
      <c r="V70" s="23"/>
      <c r="W70" s="23"/>
      <c r="X70" s="23"/>
      <c r="Y70" s="26"/>
    </row>
    <row r="71" spans="1:26" x14ac:dyDescent="0.5">
      <c r="A71" s="23">
        <v>42</v>
      </c>
      <c r="B71" s="23" t="s">
        <v>234</v>
      </c>
      <c r="C71" s="23">
        <v>18108</v>
      </c>
      <c r="D71" s="23">
        <v>42</v>
      </c>
      <c r="E71" s="23">
        <v>1585</v>
      </c>
      <c r="F71" s="23" t="s">
        <v>51</v>
      </c>
      <c r="G71" s="23">
        <v>3</v>
      </c>
      <c r="H71" s="23">
        <v>0</v>
      </c>
      <c r="I71" s="23">
        <v>73</v>
      </c>
      <c r="J71" s="23">
        <f t="shared" si="0"/>
        <v>1273</v>
      </c>
      <c r="K71" s="23"/>
      <c r="L71" s="23"/>
      <c r="M71" s="23"/>
      <c r="N71" s="23"/>
      <c r="O71" s="23">
        <v>42</v>
      </c>
      <c r="P71" s="26" t="s">
        <v>267</v>
      </c>
      <c r="Q71" s="23" t="s">
        <v>44</v>
      </c>
      <c r="R71" s="23" t="s">
        <v>46</v>
      </c>
      <c r="S71" s="23"/>
      <c r="T71" s="23"/>
      <c r="U71" s="23"/>
      <c r="V71" s="23"/>
      <c r="W71" s="23"/>
      <c r="X71" s="23"/>
      <c r="Y71" s="26" t="s">
        <v>187</v>
      </c>
    </row>
    <row r="72" spans="1:26" x14ac:dyDescent="0.5">
      <c r="A72" s="23"/>
      <c r="B72" s="23" t="s">
        <v>234</v>
      </c>
      <c r="C72" s="23"/>
      <c r="D72" s="23">
        <v>37</v>
      </c>
      <c r="E72" s="23">
        <v>1591</v>
      </c>
      <c r="F72" s="23" t="s">
        <v>51</v>
      </c>
      <c r="G72" s="23">
        <v>5</v>
      </c>
      <c r="H72" s="23">
        <v>3</v>
      </c>
      <c r="I72" s="23">
        <v>30</v>
      </c>
      <c r="J72" s="23">
        <f t="shared" si="0"/>
        <v>2330</v>
      </c>
      <c r="K72" s="23"/>
      <c r="L72" s="23"/>
      <c r="M72" s="23"/>
      <c r="N72" s="23"/>
      <c r="O72" s="23"/>
      <c r="P72" s="26"/>
      <c r="Q72" s="23"/>
      <c r="R72" s="23"/>
      <c r="S72" s="23"/>
      <c r="T72" s="23"/>
      <c r="U72" s="23"/>
      <c r="V72" s="23"/>
      <c r="W72" s="23"/>
      <c r="X72" s="23"/>
      <c r="Y72" s="26"/>
    </row>
    <row r="73" spans="1:26" x14ac:dyDescent="0.5">
      <c r="A73" s="23">
        <v>43</v>
      </c>
      <c r="B73" s="23" t="s">
        <v>234</v>
      </c>
      <c r="C73" s="23">
        <v>18138</v>
      </c>
      <c r="D73" s="23">
        <v>101</v>
      </c>
      <c r="E73" s="23">
        <v>1535</v>
      </c>
      <c r="F73" s="23" t="s">
        <v>51</v>
      </c>
      <c r="G73" s="23">
        <v>16</v>
      </c>
      <c r="H73" s="23">
        <v>1</v>
      </c>
      <c r="I73" s="23">
        <v>10</v>
      </c>
      <c r="J73" s="23">
        <f t="shared" si="0"/>
        <v>6510</v>
      </c>
      <c r="K73" s="23"/>
      <c r="L73" s="23"/>
      <c r="M73" s="23"/>
      <c r="N73" s="23"/>
      <c r="O73" s="23">
        <v>43</v>
      </c>
      <c r="P73" s="26" t="s">
        <v>169</v>
      </c>
      <c r="Q73" s="23" t="s">
        <v>44</v>
      </c>
      <c r="R73" s="23" t="s">
        <v>46</v>
      </c>
      <c r="S73" s="23"/>
      <c r="T73" s="23"/>
      <c r="U73" s="23"/>
      <c r="V73" s="23"/>
      <c r="W73" s="23"/>
      <c r="X73" s="23"/>
      <c r="Y73" s="26" t="s">
        <v>187</v>
      </c>
    </row>
    <row r="74" spans="1:26" x14ac:dyDescent="0.5">
      <c r="A74" s="23">
        <v>44</v>
      </c>
      <c r="B74" s="23" t="s">
        <v>234</v>
      </c>
      <c r="C74" s="23">
        <v>43316</v>
      </c>
      <c r="D74" s="23">
        <v>343</v>
      </c>
      <c r="E74" s="23">
        <v>3979</v>
      </c>
      <c r="F74" s="23" t="s">
        <v>51</v>
      </c>
      <c r="G74" s="23">
        <v>9</v>
      </c>
      <c r="H74" s="23">
        <v>3</v>
      </c>
      <c r="I74" s="23">
        <v>65</v>
      </c>
      <c r="J74" s="23">
        <f t="shared" si="0"/>
        <v>3965</v>
      </c>
      <c r="K74" s="23"/>
      <c r="L74" s="23"/>
      <c r="M74" s="23"/>
      <c r="N74" s="23"/>
      <c r="O74" s="23">
        <v>44</v>
      </c>
      <c r="P74" s="26" t="s">
        <v>268</v>
      </c>
      <c r="Q74" s="23" t="s">
        <v>44</v>
      </c>
      <c r="R74" s="23" t="s">
        <v>46</v>
      </c>
      <c r="S74" s="23"/>
      <c r="T74" s="23"/>
      <c r="U74" s="23"/>
      <c r="V74" s="23"/>
      <c r="W74" s="23"/>
      <c r="X74" s="23"/>
      <c r="Y74" s="26" t="s">
        <v>186</v>
      </c>
    </row>
    <row r="75" spans="1:26" x14ac:dyDescent="0.5">
      <c r="A75" s="23">
        <v>45</v>
      </c>
      <c r="B75" s="23" t="s">
        <v>234</v>
      </c>
      <c r="C75" s="23">
        <v>40035</v>
      </c>
      <c r="D75" s="23">
        <v>377</v>
      </c>
      <c r="E75" s="23">
        <v>3556</v>
      </c>
      <c r="F75" s="23" t="s">
        <v>51</v>
      </c>
      <c r="G75" s="23">
        <v>4</v>
      </c>
      <c r="H75" s="23">
        <v>3</v>
      </c>
      <c r="I75" s="23">
        <v>12</v>
      </c>
      <c r="J75" s="23">
        <f t="shared" si="0"/>
        <v>1912</v>
      </c>
      <c r="K75" s="23"/>
      <c r="L75" s="23"/>
      <c r="M75" s="23"/>
      <c r="N75" s="23"/>
      <c r="O75" s="23">
        <v>45</v>
      </c>
      <c r="P75" s="26" t="s">
        <v>267</v>
      </c>
      <c r="Q75" s="23" t="s">
        <v>44</v>
      </c>
      <c r="R75" s="23" t="s">
        <v>46</v>
      </c>
      <c r="S75" s="23"/>
      <c r="T75" s="23"/>
      <c r="U75" s="23"/>
      <c r="V75" s="23"/>
      <c r="W75" s="23"/>
      <c r="X75" s="23"/>
      <c r="Y75" s="26" t="s">
        <v>186</v>
      </c>
    </row>
    <row r="76" spans="1:26" x14ac:dyDescent="0.5">
      <c r="A76" s="23"/>
      <c r="B76" s="23" t="s">
        <v>234</v>
      </c>
      <c r="C76" s="23">
        <v>18292</v>
      </c>
      <c r="D76" s="23">
        <v>43</v>
      </c>
      <c r="E76" s="23">
        <v>2575</v>
      </c>
      <c r="F76" s="23" t="s">
        <v>51</v>
      </c>
      <c r="G76" s="23">
        <v>11</v>
      </c>
      <c r="H76" s="23">
        <v>1</v>
      </c>
      <c r="I76" s="23">
        <v>53</v>
      </c>
      <c r="J76" s="23">
        <f t="shared" si="0"/>
        <v>4553</v>
      </c>
      <c r="K76" s="23"/>
      <c r="L76" s="23"/>
      <c r="M76" s="23"/>
      <c r="N76" s="23"/>
      <c r="O76" s="23"/>
      <c r="P76" s="26"/>
      <c r="Q76" s="23"/>
      <c r="R76" s="23"/>
      <c r="S76" s="23"/>
      <c r="T76" s="23"/>
      <c r="U76" s="23"/>
      <c r="V76" s="23"/>
      <c r="W76" s="23"/>
      <c r="X76" s="23"/>
      <c r="Y76" s="26"/>
    </row>
    <row r="77" spans="1:26" x14ac:dyDescent="0.5">
      <c r="A77" s="23">
        <v>46</v>
      </c>
      <c r="B77" s="23" t="s">
        <v>234</v>
      </c>
      <c r="C77" s="23">
        <v>43300</v>
      </c>
      <c r="D77" s="23">
        <v>328</v>
      </c>
      <c r="E77" s="23">
        <v>3964</v>
      </c>
      <c r="F77" s="23" t="s">
        <v>51</v>
      </c>
      <c r="G77" s="23">
        <v>2</v>
      </c>
      <c r="H77" s="23">
        <v>1</v>
      </c>
      <c r="I77" s="23">
        <v>38</v>
      </c>
      <c r="J77" s="23">
        <f t="shared" si="0"/>
        <v>938</v>
      </c>
      <c r="K77" s="23"/>
      <c r="L77" s="23"/>
      <c r="M77" s="23"/>
      <c r="N77" s="23"/>
      <c r="O77" s="23">
        <v>46</v>
      </c>
      <c r="P77" s="26" t="s">
        <v>269</v>
      </c>
      <c r="Q77" s="23" t="s">
        <v>44</v>
      </c>
      <c r="R77" s="23" t="s">
        <v>46</v>
      </c>
      <c r="S77" s="23"/>
      <c r="T77" s="23"/>
      <c r="U77" s="23"/>
      <c r="V77" s="23"/>
      <c r="W77" s="23"/>
      <c r="X77" s="23"/>
      <c r="Y77" s="26" t="s">
        <v>185</v>
      </c>
    </row>
    <row r="78" spans="1:26" x14ac:dyDescent="0.5">
      <c r="A78" s="23"/>
      <c r="B78" s="23" t="s">
        <v>234</v>
      </c>
      <c r="C78" s="23">
        <v>43352</v>
      </c>
      <c r="D78" s="23">
        <v>352</v>
      </c>
      <c r="E78" s="23">
        <v>4034</v>
      </c>
      <c r="F78" s="23" t="s">
        <v>51</v>
      </c>
      <c r="G78" s="23">
        <v>2</v>
      </c>
      <c r="H78" s="23">
        <v>3</v>
      </c>
      <c r="I78" s="23">
        <v>24</v>
      </c>
      <c r="J78" s="23">
        <f t="shared" si="0"/>
        <v>1124</v>
      </c>
      <c r="K78" s="23"/>
      <c r="L78" s="23"/>
      <c r="M78" s="23"/>
      <c r="N78" s="23"/>
      <c r="O78" s="23"/>
      <c r="P78" s="26"/>
      <c r="Q78" s="23"/>
      <c r="R78" s="23"/>
      <c r="S78" s="23"/>
      <c r="T78" s="23"/>
      <c r="U78" s="23"/>
      <c r="V78" s="23"/>
      <c r="W78" s="23"/>
      <c r="X78" s="23"/>
      <c r="Y78" s="26"/>
    </row>
    <row r="79" spans="1:26" x14ac:dyDescent="0.5">
      <c r="A79" s="23">
        <v>47</v>
      </c>
      <c r="B79" s="86" t="s">
        <v>234</v>
      </c>
      <c r="C79" s="86">
        <v>34124</v>
      </c>
      <c r="D79" s="86">
        <v>263</v>
      </c>
      <c r="E79" s="86">
        <v>2220</v>
      </c>
      <c r="F79" s="86" t="s">
        <v>51</v>
      </c>
      <c r="G79" s="86">
        <v>15</v>
      </c>
      <c r="H79" s="86">
        <v>1</v>
      </c>
      <c r="I79" s="86">
        <v>61</v>
      </c>
      <c r="J79" s="86">
        <f t="shared" si="0"/>
        <v>6161</v>
      </c>
      <c r="K79" s="86"/>
      <c r="L79" s="86"/>
      <c r="M79" s="86"/>
      <c r="N79" s="86"/>
      <c r="O79" s="86">
        <v>47</v>
      </c>
      <c r="P79" s="89" t="s">
        <v>270</v>
      </c>
      <c r="Q79" s="86" t="s">
        <v>44</v>
      </c>
      <c r="R79" s="86" t="s">
        <v>45</v>
      </c>
      <c r="S79" s="86"/>
      <c r="T79" s="86"/>
      <c r="U79" s="86"/>
      <c r="V79" s="86"/>
      <c r="W79" s="86"/>
      <c r="X79" s="86"/>
      <c r="Y79" s="89" t="s">
        <v>181</v>
      </c>
      <c r="Z79" s="9" t="s">
        <v>1054</v>
      </c>
    </row>
    <row r="80" spans="1:26" x14ac:dyDescent="0.5">
      <c r="A80" s="23"/>
      <c r="B80" s="86" t="s">
        <v>234</v>
      </c>
      <c r="C80" s="86">
        <v>18109</v>
      </c>
      <c r="D80" s="86">
        <v>44</v>
      </c>
      <c r="E80" s="86">
        <v>1596</v>
      </c>
      <c r="F80" s="86" t="s">
        <v>51</v>
      </c>
      <c r="G80" s="86">
        <v>12</v>
      </c>
      <c r="H80" s="86">
        <v>0</v>
      </c>
      <c r="I80" s="86">
        <v>14</v>
      </c>
      <c r="J80" s="86">
        <f t="shared" si="0"/>
        <v>4814</v>
      </c>
      <c r="K80" s="86"/>
      <c r="L80" s="86"/>
      <c r="M80" s="86"/>
      <c r="N80" s="86"/>
      <c r="O80" s="86"/>
      <c r="P80" s="89"/>
      <c r="Q80" s="86"/>
      <c r="R80" s="86"/>
      <c r="S80" s="86"/>
      <c r="T80" s="86"/>
      <c r="U80" s="86"/>
      <c r="V80" s="86"/>
      <c r="W80" s="86"/>
      <c r="X80" s="86"/>
      <c r="Y80" s="89"/>
    </row>
    <row r="81" spans="1:26" x14ac:dyDescent="0.5">
      <c r="A81" s="23"/>
      <c r="B81" s="86" t="s">
        <v>234</v>
      </c>
      <c r="C81" s="86">
        <v>18100</v>
      </c>
      <c r="D81" s="86">
        <v>33</v>
      </c>
      <c r="E81" s="86">
        <v>1587</v>
      </c>
      <c r="F81" s="86" t="s">
        <v>51</v>
      </c>
      <c r="G81" s="86">
        <v>8</v>
      </c>
      <c r="H81" s="86">
        <v>2</v>
      </c>
      <c r="I81" s="86">
        <v>72</v>
      </c>
      <c r="J81" s="86">
        <f t="shared" si="0"/>
        <v>3472</v>
      </c>
      <c r="K81" s="86"/>
      <c r="L81" s="86"/>
      <c r="M81" s="86"/>
      <c r="N81" s="86"/>
      <c r="O81" s="86"/>
      <c r="P81" s="89"/>
      <c r="Q81" s="86"/>
      <c r="R81" s="86"/>
      <c r="S81" s="86"/>
      <c r="T81" s="86"/>
      <c r="U81" s="86"/>
      <c r="V81" s="86"/>
      <c r="W81" s="86"/>
      <c r="X81" s="86"/>
      <c r="Y81" s="89"/>
    </row>
    <row r="82" spans="1:26" x14ac:dyDescent="0.5">
      <c r="A82" s="86">
        <v>48</v>
      </c>
      <c r="B82" s="86" t="s">
        <v>234</v>
      </c>
      <c r="C82" s="86">
        <v>18103</v>
      </c>
      <c r="D82" s="86">
        <v>38</v>
      </c>
      <c r="E82" s="86">
        <v>1590</v>
      </c>
      <c r="F82" s="86" t="s">
        <v>51</v>
      </c>
      <c r="G82" s="86" t="s">
        <v>1056</v>
      </c>
      <c r="H82" s="86">
        <v>3</v>
      </c>
      <c r="I82" s="86">
        <v>0</v>
      </c>
      <c r="J82" s="86" t="e">
        <f t="shared" si="0"/>
        <v>#VALUE!</v>
      </c>
      <c r="K82" s="86"/>
      <c r="L82" s="86"/>
      <c r="M82" s="86"/>
      <c r="N82" s="86"/>
      <c r="O82" s="86">
        <v>48</v>
      </c>
      <c r="P82" s="89" t="s">
        <v>270</v>
      </c>
      <c r="Q82" s="86" t="s">
        <v>44</v>
      </c>
      <c r="R82" s="86" t="s">
        <v>45</v>
      </c>
      <c r="S82" s="86"/>
      <c r="T82" s="86"/>
      <c r="U82" s="86"/>
      <c r="V82" s="86"/>
      <c r="W82" s="86"/>
      <c r="X82" s="86"/>
      <c r="Y82" s="89" t="s">
        <v>179</v>
      </c>
      <c r="Z82" s="9" t="s">
        <v>1055</v>
      </c>
    </row>
    <row r="83" spans="1:26" x14ac:dyDescent="0.5">
      <c r="A83" s="86"/>
      <c r="B83" s="86" t="s">
        <v>234</v>
      </c>
      <c r="C83" s="86">
        <v>32167</v>
      </c>
      <c r="D83" s="86">
        <v>229</v>
      </c>
      <c r="E83" s="86">
        <v>1110</v>
      </c>
      <c r="F83" s="86" t="s">
        <v>51</v>
      </c>
      <c r="G83" s="86">
        <v>8</v>
      </c>
      <c r="H83" s="86">
        <v>2</v>
      </c>
      <c r="I83" s="86">
        <v>71</v>
      </c>
      <c r="J83" s="86">
        <f t="shared" ref="J83:J149" si="1">G83*400+H83*100+I83</f>
        <v>3471</v>
      </c>
      <c r="K83" s="86"/>
      <c r="L83" s="86"/>
      <c r="M83" s="86"/>
      <c r="N83" s="86"/>
      <c r="O83" s="86"/>
      <c r="P83" s="89"/>
      <c r="Q83" s="86"/>
      <c r="R83" s="86"/>
      <c r="S83" s="86"/>
      <c r="T83" s="86"/>
      <c r="U83" s="86"/>
      <c r="V83" s="86"/>
      <c r="W83" s="86"/>
      <c r="X83" s="86"/>
      <c r="Y83" s="89"/>
    </row>
    <row r="84" spans="1:26" x14ac:dyDescent="0.5">
      <c r="A84" s="23">
        <v>49</v>
      </c>
      <c r="B84" s="23" t="s">
        <v>234</v>
      </c>
      <c r="C84" s="23">
        <v>15136</v>
      </c>
      <c r="D84" s="23">
        <v>3</v>
      </c>
      <c r="E84" s="23">
        <v>1203</v>
      </c>
      <c r="F84" s="23" t="s">
        <v>51</v>
      </c>
      <c r="G84" s="23">
        <v>5</v>
      </c>
      <c r="H84" s="23">
        <v>1</v>
      </c>
      <c r="I84" s="23">
        <v>26</v>
      </c>
      <c r="J84" s="23">
        <f t="shared" si="1"/>
        <v>2126</v>
      </c>
      <c r="K84" s="23"/>
      <c r="L84" s="23"/>
      <c r="M84" s="23"/>
      <c r="N84" s="23"/>
      <c r="O84" s="23">
        <v>49</v>
      </c>
      <c r="P84" s="26" t="s">
        <v>271</v>
      </c>
      <c r="Q84" s="23" t="s">
        <v>44</v>
      </c>
      <c r="R84" s="23" t="s">
        <v>45</v>
      </c>
      <c r="S84" s="23"/>
      <c r="T84" s="23"/>
      <c r="U84" s="23"/>
      <c r="V84" s="23"/>
      <c r="W84" s="23"/>
      <c r="X84" s="23"/>
      <c r="Y84" s="26" t="s">
        <v>177</v>
      </c>
    </row>
    <row r="85" spans="1:26" x14ac:dyDescent="0.5">
      <c r="A85" s="23"/>
      <c r="B85" s="23" t="s">
        <v>234</v>
      </c>
      <c r="C85" s="23">
        <v>13265</v>
      </c>
      <c r="D85" s="23">
        <v>181</v>
      </c>
      <c r="E85" s="23">
        <v>555</v>
      </c>
      <c r="F85" s="23" t="s">
        <v>51</v>
      </c>
      <c r="G85" s="23">
        <v>9</v>
      </c>
      <c r="H85" s="23">
        <v>3</v>
      </c>
      <c r="I85" s="23">
        <v>71</v>
      </c>
      <c r="J85" s="23">
        <f t="shared" si="1"/>
        <v>3971</v>
      </c>
      <c r="K85" s="23"/>
      <c r="L85" s="23"/>
      <c r="M85" s="23"/>
      <c r="N85" s="23"/>
      <c r="O85" s="23"/>
      <c r="P85" s="26"/>
      <c r="Q85" s="23"/>
      <c r="R85" s="23"/>
      <c r="S85" s="23"/>
      <c r="T85" s="23"/>
      <c r="U85" s="23"/>
      <c r="V85" s="23"/>
      <c r="W85" s="23"/>
      <c r="X85" s="23"/>
      <c r="Y85" s="26"/>
    </row>
    <row r="86" spans="1:26" x14ac:dyDescent="0.5">
      <c r="A86" s="23">
        <v>50</v>
      </c>
      <c r="B86" s="23" t="s">
        <v>234</v>
      </c>
      <c r="C86" s="23">
        <v>13266</v>
      </c>
      <c r="D86" s="23">
        <v>182</v>
      </c>
      <c r="E86" s="23">
        <v>556</v>
      </c>
      <c r="F86" s="23" t="s">
        <v>51</v>
      </c>
      <c r="G86" s="23">
        <v>9</v>
      </c>
      <c r="H86" s="23">
        <v>1</v>
      </c>
      <c r="I86" s="23">
        <v>5</v>
      </c>
      <c r="J86" s="23">
        <f t="shared" si="1"/>
        <v>3705</v>
      </c>
      <c r="K86" s="23"/>
      <c r="L86" s="23"/>
      <c r="M86" s="23"/>
      <c r="N86" s="23"/>
      <c r="O86" s="23">
        <v>50</v>
      </c>
      <c r="P86" s="26" t="s">
        <v>257</v>
      </c>
      <c r="Q86" s="23" t="s">
        <v>44</v>
      </c>
      <c r="R86" s="23" t="s">
        <v>45</v>
      </c>
      <c r="S86" s="23"/>
      <c r="T86" s="23"/>
      <c r="U86" s="23"/>
      <c r="V86" s="23"/>
      <c r="W86" s="23"/>
      <c r="X86" s="23"/>
      <c r="Y86" s="26" t="s">
        <v>176</v>
      </c>
    </row>
    <row r="87" spans="1:26" x14ac:dyDescent="0.5">
      <c r="A87" s="23"/>
      <c r="B87" s="23" t="s">
        <v>234</v>
      </c>
      <c r="C87" s="23">
        <v>18146</v>
      </c>
      <c r="D87" s="23">
        <v>91</v>
      </c>
      <c r="E87" s="23">
        <v>1633</v>
      </c>
      <c r="F87" s="23" t="s">
        <v>51</v>
      </c>
      <c r="G87" s="23">
        <v>2</v>
      </c>
      <c r="H87" s="23">
        <v>2</v>
      </c>
      <c r="I87" s="23">
        <v>80</v>
      </c>
      <c r="J87" s="23">
        <f t="shared" si="1"/>
        <v>1080</v>
      </c>
      <c r="K87" s="23"/>
      <c r="L87" s="23"/>
      <c r="M87" s="23"/>
      <c r="N87" s="23"/>
      <c r="O87" s="23"/>
      <c r="P87" s="26"/>
      <c r="Q87" s="23"/>
      <c r="R87" s="23"/>
      <c r="S87" s="23"/>
      <c r="T87" s="23"/>
      <c r="U87" s="23"/>
      <c r="V87" s="23"/>
      <c r="W87" s="23"/>
      <c r="X87" s="23"/>
      <c r="Y87" s="26"/>
    </row>
    <row r="88" spans="1:26" x14ac:dyDescent="0.5">
      <c r="A88" s="23">
        <v>51</v>
      </c>
      <c r="B88" s="23" t="s">
        <v>234</v>
      </c>
      <c r="C88" s="23">
        <v>39077</v>
      </c>
      <c r="D88" s="23">
        <v>334</v>
      </c>
      <c r="E88" s="23">
        <v>2904</v>
      </c>
      <c r="F88" s="23" t="s">
        <v>51</v>
      </c>
      <c r="G88" s="23">
        <v>4</v>
      </c>
      <c r="H88" s="23">
        <v>2</v>
      </c>
      <c r="I88" s="23">
        <v>51</v>
      </c>
      <c r="J88" s="23">
        <f t="shared" si="1"/>
        <v>1851</v>
      </c>
      <c r="K88" s="23"/>
      <c r="L88" s="23"/>
      <c r="M88" s="23"/>
      <c r="N88" s="23"/>
      <c r="O88" s="23">
        <v>51</v>
      </c>
      <c r="P88" s="26" t="s">
        <v>257</v>
      </c>
      <c r="Q88" s="23" t="s">
        <v>44</v>
      </c>
      <c r="R88" s="23" t="s">
        <v>45</v>
      </c>
      <c r="S88" s="23"/>
      <c r="T88" s="23"/>
      <c r="U88" s="23"/>
      <c r="V88" s="23"/>
      <c r="W88" s="23"/>
      <c r="X88" s="23"/>
      <c r="Y88" s="26" t="s">
        <v>175</v>
      </c>
    </row>
    <row r="89" spans="1:26" x14ac:dyDescent="0.5">
      <c r="A89" s="23"/>
      <c r="B89" s="23" t="s">
        <v>234</v>
      </c>
      <c r="C89" s="23">
        <v>39605</v>
      </c>
      <c r="D89" s="23">
        <v>337</v>
      </c>
      <c r="E89" s="23">
        <v>3037</v>
      </c>
      <c r="F89" s="23" t="s">
        <v>51</v>
      </c>
      <c r="G89" s="23">
        <v>4</v>
      </c>
      <c r="H89" s="23">
        <v>0</v>
      </c>
      <c r="I89" s="23">
        <v>0</v>
      </c>
      <c r="J89" s="23">
        <f t="shared" si="1"/>
        <v>1600</v>
      </c>
      <c r="K89" s="23"/>
      <c r="L89" s="23"/>
      <c r="M89" s="23"/>
      <c r="N89" s="23"/>
      <c r="O89" s="23"/>
      <c r="P89" s="26"/>
      <c r="Q89" s="23"/>
      <c r="R89" s="23"/>
      <c r="S89" s="23"/>
      <c r="T89" s="23"/>
      <c r="U89" s="23"/>
      <c r="V89" s="23"/>
      <c r="W89" s="23"/>
      <c r="X89" s="23"/>
      <c r="Y89" s="26"/>
    </row>
    <row r="90" spans="1:26" x14ac:dyDescent="0.5">
      <c r="A90" s="23">
        <v>52</v>
      </c>
      <c r="B90" s="23" t="s">
        <v>234</v>
      </c>
      <c r="C90" s="23">
        <v>18168</v>
      </c>
      <c r="D90" s="23">
        <v>110</v>
      </c>
      <c r="E90" s="23">
        <v>1655</v>
      </c>
      <c r="F90" s="23" t="s">
        <v>51</v>
      </c>
      <c r="G90" s="23">
        <v>8</v>
      </c>
      <c r="H90" s="23">
        <v>2</v>
      </c>
      <c r="I90" s="23">
        <v>69</v>
      </c>
      <c r="J90" s="23">
        <f t="shared" si="1"/>
        <v>3469</v>
      </c>
      <c r="K90" s="23"/>
      <c r="L90" s="23"/>
      <c r="M90" s="23"/>
      <c r="N90" s="23"/>
      <c r="O90" s="23">
        <v>52</v>
      </c>
      <c r="P90" s="26" t="s">
        <v>272</v>
      </c>
      <c r="Q90" s="23"/>
      <c r="R90" s="23"/>
      <c r="S90" s="23"/>
      <c r="T90" s="23"/>
      <c r="U90" s="23"/>
      <c r="V90" s="23"/>
      <c r="W90" s="23"/>
      <c r="X90" s="23"/>
      <c r="Y90" s="26" t="s">
        <v>173</v>
      </c>
    </row>
    <row r="91" spans="1:26" x14ac:dyDescent="0.5">
      <c r="A91" s="23">
        <v>53</v>
      </c>
      <c r="B91" s="23" t="s">
        <v>234</v>
      </c>
      <c r="C91" s="23">
        <v>13249</v>
      </c>
      <c r="D91" s="23">
        <v>178</v>
      </c>
      <c r="E91" s="23">
        <v>551</v>
      </c>
      <c r="F91" s="23" t="s">
        <v>51</v>
      </c>
      <c r="G91" s="23">
        <v>0</v>
      </c>
      <c r="H91" s="23">
        <v>1</v>
      </c>
      <c r="I91" s="23">
        <v>5</v>
      </c>
      <c r="J91" s="23">
        <f t="shared" si="1"/>
        <v>105</v>
      </c>
      <c r="K91" s="23"/>
      <c r="L91" s="23"/>
      <c r="M91" s="23"/>
      <c r="N91" s="23"/>
      <c r="O91" s="23">
        <v>53</v>
      </c>
      <c r="P91" s="26" t="s">
        <v>180</v>
      </c>
      <c r="Q91" s="23" t="s">
        <v>44</v>
      </c>
      <c r="R91" s="23" t="s">
        <v>45</v>
      </c>
      <c r="S91" s="23"/>
      <c r="T91" s="23"/>
      <c r="U91" s="23"/>
      <c r="V91" s="23"/>
      <c r="W91" s="23"/>
      <c r="X91" s="23"/>
      <c r="Y91" s="26" t="s">
        <v>273</v>
      </c>
    </row>
    <row r="92" spans="1:26" x14ac:dyDescent="0.5">
      <c r="A92" s="23"/>
      <c r="B92" s="23" t="s">
        <v>234</v>
      </c>
      <c r="C92" s="23">
        <v>21833</v>
      </c>
      <c r="D92" s="23">
        <v>73</v>
      </c>
      <c r="E92" s="23">
        <v>1950</v>
      </c>
      <c r="F92" s="23" t="s">
        <v>51</v>
      </c>
      <c r="G92" s="23">
        <v>7</v>
      </c>
      <c r="H92" s="23">
        <v>2</v>
      </c>
      <c r="I92" s="23">
        <v>20</v>
      </c>
      <c r="J92" s="23">
        <f t="shared" si="1"/>
        <v>3020</v>
      </c>
      <c r="K92" s="23"/>
      <c r="L92" s="23"/>
      <c r="M92" s="23"/>
      <c r="N92" s="23"/>
      <c r="O92" s="23"/>
      <c r="P92" s="26"/>
      <c r="Q92" s="23"/>
      <c r="R92" s="23"/>
      <c r="S92" s="23"/>
      <c r="T92" s="23"/>
      <c r="U92" s="23"/>
      <c r="V92" s="23"/>
      <c r="W92" s="23"/>
      <c r="X92" s="23"/>
      <c r="Y92" s="26"/>
    </row>
    <row r="93" spans="1:26" x14ac:dyDescent="0.5">
      <c r="A93" s="23"/>
      <c r="B93" s="23" t="s">
        <v>234</v>
      </c>
      <c r="C93" s="23">
        <v>4038</v>
      </c>
      <c r="D93" s="23">
        <v>4</v>
      </c>
      <c r="E93" s="23">
        <v>126</v>
      </c>
      <c r="F93" s="23" t="s">
        <v>51</v>
      </c>
      <c r="G93" s="23">
        <v>0</v>
      </c>
      <c r="H93" s="23">
        <v>0</v>
      </c>
      <c r="I93" s="23">
        <v>67</v>
      </c>
      <c r="J93" s="23">
        <f t="shared" si="1"/>
        <v>67</v>
      </c>
      <c r="K93" s="23"/>
      <c r="L93" s="23"/>
      <c r="M93" s="23"/>
      <c r="N93" s="23"/>
      <c r="O93" s="23"/>
      <c r="P93" s="26"/>
      <c r="Q93" s="23"/>
      <c r="R93" s="23"/>
      <c r="S93" s="23"/>
      <c r="T93" s="23"/>
      <c r="U93" s="23"/>
      <c r="V93" s="23"/>
      <c r="W93" s="23"/>
      <c r="X93" s="23"/>
      <c r="Y93" s="26"/>
    </row>
    <row r="94" spans="1:26" x14ac:dyDescent="0.5">
      <c r="A94" s="23">
        <v>54</v>
      </c>
      <c r="B94" s="23" t="s">
        <v>234</v>
      </c>
      <c r="C94" s="23">
        <v>32166</v>
      </c>
      <c r="D94" s="23">
        <v>228</v>
      </c>
      <c r="E94" s="23">
        <v>1109</v>
      </c>
      <c r="F94" s="23" t="s">
        <v>51</v>
      </c>
      <c r="G94" s="23">
        <v>8</v>
      </c>
      <c r="H94" s="23">
        <v>2</v>
      </c>
      <c r="I94" s="23">
        <v>71</v>
      </c>
      <c r="J94" s="23">
        <f t="shared" si="1"/>
        <v>3471</v>
      </c>
      <c r="K94" s="23"/>
      <c r="L94" s="23"/>
      <c r="M94" s="23"/>
      <c r="N94" s="23"/>
      <c r="O94" s="23">
        <v>54</v>
      </c>
      <c r="P94" s="26" t="s">
        <v>274</v>
      </c>
      <c r="Q94" s="23" t="s">
        <v>44</v>
      </c>
      <c r="R94" s="23" t="s">
        <v>45</v>
      </c>
      <c r="S94" s="23"/>
      <c r="T94" s="23"/>
      <c r="U94" s="23"/>
      <c r="V94" s="23"/>
      <c r="W94" s="23"/>
      <c r="X94" s="23"/>
      <c r="Y94" s="26" t="s">
        <v>171</v>
      </c>
    </row>
    <row r="95" spans="1:26" x14ac:dyDescent="0.5">
      <c r="A95" s="23"/>
      <c r="B95" s="23" t="s">
        <v>234</v>
      </c>
      <c r="C95" s="23">
        <v>18114</v>
      </c>
      <c r="D95" s="23">
        <v>35</v>
      </c>
      <c r="E95" s="23">
        <v>1601</v>
      </c>
      <c r="F95" s="23" t="s">
        <v>51</v>
      </c>
      <c r="G95" s="23">
        <v>7</v>
      </c>
      <c r="H95" s="23">
        <v>3</v>
      </c>
      <c r="I95" s="23">
        <v>90</v>
      </c>
      <c r="J95" s="23">
        <f t="shared" si="1"/>
        <v>3190</v>
      </c>
      <c r="K95" s="23"/>
      <c r="L95" s="23"/>
      <c r="M95" s="23"/>
      <c r="N95" s="23"/>
      <c r="O95" s="23"/>
      <c r="P95" s="26"/>
      <c r="Q95" s="23"/>
      <c r="R95" s="23"/>
      <c r="S95" s="23"/>
      <c r="T95" s="23"/>
      <c r="U95" s="23"/>
      <c r="V95" s="23"/>
      <c r="W95" s="23"/>
      <c r="X95" s="23"/>
      <c r="Y95" s="26"/>
    </row>
    <row r="96" spans="1:26" x14ac:dyDescent="0.5">
      <c r="A96" s="23">
        <v>55</v>
      </c>
      <c r="B96" s="23" t="s">
        <v>234</v>
      </c>
      <c r="C96" s="23">
        <v>47852</v>
      </c>
      <c r="D96" s="23">
        <v>506</v>
      </c>
      <c r="E96" s="23">
        <v>4833</v>
      </c>
      <c r="F96" s="23" t="s">
        <v>51</v>
      </c>
      <c r="G96" s="23">
        <v>3</v>
      </c>
      <c r="H96" s="23">
        <v>0</v>
      </c>
      <c r="I96" s="23">
        <v>0</v>
      </c>
      <c r="J96" s="23">
        <f t="shared" si="1"/>
        <v>1200</v>
      </c>
      <c r="K96" s="23"/>
      <c r="L96" s="23"/>
      <c r="M96" s="23"/>
      <c r="N96" s="23"/>
      <c r="O96" s="23">
        <v>55</v>
      </c>
      <c r="P96" s="26" t="s">
        <v>275</v>
      </c>
      <c r="Q96" s="23" t="s">
        <v>44</v>
      </c>
      <c r="R96" s="23" t="s">
        <v>45</v>
      </c>
      <c r="S96" s="23"/>
      <c r="T96" s="23"/>
      <c r="U96" s="23"/>
      <c r="V96" s="23"/>
      <c r="W96" s="23"/>
      <c r="X96" s="23"/>
      <c r="Y96" s="26" t="s">
        <v>167</v>
      </c>
    </row>
    <row r="97" spans="1:25" x14ac:dyDescent="0.5">
      <c r="A97" s="23"/>
      <c r="B97" s="23" t="s">
        <v>234</v>
      </c>
      <c r="C97" s="23">
        <v>43336</v>
      </c>
      <c r="D97" s="23">
        <v>363</v>
      </c>
      <c r="E97" s="23">
        <v>3999</v>
      </c>
      <c r="F97" s="23" t="s">
        <v>276</v>
      </c>
      <c r="G97" s="23">
        <v>12</v>
      </c>
      <c r="H97" s="23">
        <v>1</v>
      </c>
      <c r="I97" s="23">
        <v>3</v>
      </c>
      <c r="J97" s="23">
        <f t="shared" si="1"/>
        <v>4903</v>
      </c>
      <c r="K97" s="23"/>
      <c r="L97" s="23"/>
      <c r="M97" s="23"/>
      <c r="N97" s="23"/>
      <c r="O97" s="23"/>
      <c r="P97" s="26"/>
      <c r="Q97" s="23"/>
      <c r="R97" s="23"/>
      <c r="S97" s="23"/>
      <c r="T97" s="23"/>
      <c r="U97" s="23"/>
      <c r="V97" s="23"/>
      <c r="W97" s="23"/>
      <c r="X97" s="23"/>
      <c r="Y97" s="26"/>
    </row>
    <row r="98" spans="1:25" x14ac:dyDescent="0.5">
      <c r="A98" s="23">
        <v>56</v>
      </c>
      <c r="B98" s="23" t="s">
        <v>234</v>
      </c>
      <c r="C98" s="23">
        <v>43332</v>
      </c>
      <c r="D98" s="23">
        <v>359</v>
      </c>
      <c r="E98" s="23">
        <v>3995</v>
      </c>
      <c r="F98" s="23" t="s">
        <v>51</v>
      </c>
      <c r="G98" s="23">
        <v>8</v>
      </c>
      <c r="H98" s="23">
        <v>1</v>
      </c>
      <c r="I98" s="23">
        <v>34</v>
      </c>
      <c r="J98" s="23">
        <f t="shared" si="1"/>
        <v>3334</v>
      </c>
      <c r="K98" s="23"/>
      <c r="L98" s="23"/>
      <c r="M98" s="23"/>
      <c r="N98" s="23"/>
      <c r="O98" s="23">
        <v>56</v>
      </c>
      <c r="P98" s="26" t="s">
        <v>56</v>
      </c>
      <c r="Q98" s="23" t="s">
        <v>277</v>
      </c>
      <c r="R98" s="23" t="s">
        <v>45</v>
      </c>
      <c r="S98" s="23"/>
      <c r="T98" s="23"/>
      <c r="U98" s="23"/>
      <c r="V98" s="23"/>
      <c r="W98" s="23"/>
      <c r="X98" s="23"/>
      <c r="Y98" s="26" t="s">
        <v>166</v>
      </c>
    </row>
    <row r="99" spans="1:25" x14ac:dyDescent="0.5">
      <c r="A99" s="23">
        <v>57</v>
      </c>
      <c r="B99" s="23" t="s">
        <v>234</v>
      </c>
      <c r="C99" s="23">
        <v>36316</v>
      </c>
      <c r="D99" s="23">
        <v>250</v>
      </c>
      <c r="E99" s="23">
        <v>13710</v>
      </c>
      <c r="F99" s="23" t="s">
        <v>51</v>
      </c>
      <c r="G99" s="23">
        <v>25</v>
      </c>
      <c r="H99" s="23">
        <v>3</v>
      </c>
      <c r="I99" s="23">
        <v>51</v>
      </c>
      <c r="J99" s="23">
        <f t="shared" si="1"/>
        <v>10351</v>
      </c>
      <c r="K99" s="23"/>
      <c r="L99" s="23"/>
      <c r="M99" s="23"/>
      <c r="N99" s="23"/>
      <c r="O99" s="23">
        <v>57</v>
      </c>
      <c r="P99" s="26" t="s">
        <v>56</v>
      </c>
      <c r="Q99" s="23" t="s">
        <v>277</v>
      </c>
      <c r="R99" s="23" t="s">
        <v>45</v>
      </c>
      <c r="S99" s="23"/>
      <c r="T99" s="23"/>
      <c r="U99" s="23"/>
      <c r="V99" s="23"/>
      <c r="W99" s="23"/>
      <c r="X99" s="23"/>
      <c r="Y99" s="26" t="s">
        <v>166</v>
      </c>
    </row>
    <row r="100" spans="1:25" x14ac:dyDescent="0.5">
      <c r="A100" s="23">
        <v>58</v>
      </c>
      <c r="B100" s="23" t="s">
        <v>234</v>
      </c>
      <c r="C100" s="23">
        <v>18156</v>
      </c>
      <c r="D100" s="23">
        <v>133</v>
      </c>
      <c r="E100" s="23">
        <v>1643</v>
      </c>
      <c r="F100" s="23" t="s">
        <v>51</v>
      </c>
      <c r="G100" s="23">
        <v>5</v>
      </c>
      <c r="H100" s="23">
        <v>0</v>
      </c>
      <c r="I100" s="23">
        <v>10</v>
      </c>
      <c r="J100" s="23">
        <f t="shared" si="1"/>
        <v>2010</v>
      </c>
      <c r="K100" s="23"/>
      <c r="L100" s="23"/>
      <c r="M100" s="23"/>
      <c r="N100" s="23"/>
      <c r="O100" s="23">
        <v>58</v>
      </c>
      <c r="P100" s="26" t="s">
        <v>278</v>
      </c>
      <c r="Q100" s="23" t="s">
        <v>277</v>
      </c>
      <c r="R100" s="23" t="s">
        <v>46</v>
      </c>
      <c r="S100" s="23"/>
      <c r="T100" s="23"/>
      <c r="U100" s="23"/>
      <c r="V100" s="23"/>
      <c r="W100" s="23"/>
      <c r="X100" s="23"/>
      <c r="Y100" s="26" t="s">
        <v>165</v>
      </c>
    </row>
    <row r="101" spans="1:25" x14ac:dyDescent="0.5">
      <c r="A101" s="23">
        <v>59</v>
      </c>
      <c r="B101" s="23" t="s">
        <v>234</v>
      </c>
      <c r="C101" s="23">
        <v>18160</v>
      </c>
      <c r="D101" s="23">
        <v>95</v>
      </c>
      <c r="E101" s="23">
        <v>1657</v>
      </c>
      <c r="F101" s="23" t="s">
        <v>51</v>
      </c>
      <c r="G101" s="23">
        <v>13</v>
      </c>
      <c r="H101" s="23">
        <v>2</v>
      </c>
      <c r="I101" s="23">
        <v>89</v>
      </c>
      <c r="J101" s="23">
        <f t="shared" si="1"/>
        <v>5489</v>
      </c>
      <c r="K101" s="23"/>
      <c r="L101" s="23"/>
      <c r="M101" s="23"/>
      <c r="N101" s="23"/>
      <c r="O101" s="23">
        <v>59</v>
      </c>
      <c r="P101" s="26" t="s">
        <v>279</v>
      </c>
      <c r="Q101" s="23" t="s">
        <v>277</v>
      </c>
      <c r="R101" s="23" t="s">
        <v>45</v>
      </c>
      <c r="S101" s="23"/>
      <c r="T101" s="23"/>
      <c r="U101" s="23"/>
      <c r="V101" s="23"/>
      <c r="W101" s="23"/>
      <c r="X101" s="23"/>
      <c r="Y101" s="26" t="s">
        <v>162</v>
      </c>
    </row>
    <row r="102" spans="1:25" x14ac:dyDescent="0.5">
      <c r="A102" s="23">
        <v>60</v>
      </c>
      <c r="B102" s="23" t="s">
        <v>234</v>
      </c>
      <c r="C102" s="23">
        <v>18188</v>
      </c>
      <c r="D102" s="23">
        <v>118</v>
      </c>
      <c r="E102" s="23">
        <v>1675</v>
      </c>
      <c r="F102" s="23" t="s">
        <v>51</v>
      </c>
      <c r="G102" s="23">
        <v>13</v>
      </c>
      <c r="H102" s="23">
        <v>2</v>
      </c>
      <c r="I102" s="23">
        <v>10</v>
      </c>
      <c r="J102" s="23">
        <f t="shared" si="1"/>
        <v>5410</v>
      </c>
      <c r="K102" s="23"/>
      <c r="L102" s="23"/>
      <c r="M102" s="23"/>
      <c r="N102" s="23"/>
      <c r="O102" s="23">
        <v>60</v>
      </c>
      <c r="P102" s="26" t="s">
        <v>280</v>
      </c>
      <c r="Q102" s="23" t="s">
        <v>277</v>
      </c>
      <c r="R102" s="23" t="s">
        <v>45</v>
      </c>
      <c r="S102" s="23"/>
      <c r="T102" s="23"/>
      <c r="U102" s="23"/>
      <c r="V102" s="23"/>
      <c r="W102" s="23"/>
      <c r="X102" s="23"/>
      <c r="Y102" s="26" t="s">
        <v>161</v>
      </c>
    </row>
    <row r="103" spans="1:25" x14ac:dyDescent="0.5">
      <c r="A103" s="23">
        <v>61</v>
      </c>
      <c r="B103" s="86" t="s">
        <v>234</v>
      </c>
      <c r="C103" s="86">
        <v>43335</v>
      </c>
      <c r="D103" s="86">
        <v>362</v>
      </c>
      <c r="E103" s="86">
        <v>3998</v>
      </c>
      <c r="F103" s="86" t="s">
        <v>51</v>
      </c>
      <c r="G103" s="86">
        <v>3</v>
      </c>
      <c r="H103" s="86">
        <v>1</v>
      </c>
      <c r="I103" s="86">
        <v>79</v>
      </c>
      <c r="J103" s="86">
        <f t="shared" si="1"/>
        <v>1379</v>
      </c>
      <c r="K103" s="86"/>
      <c r="L103" s="86"/>
      <c r="M103" s="86"/>
      <c r="N103" s="86"/>
      <c r="O103" s="86">
        <v>61</v>
      </c>
      <c r="P103" s="89" t="s">
        <v>280</v>
      </c>
      <c r="Q103" s="86" t="s">
        <v>277</v>
      </c>
      <c r="R103" s="86" t="s">
        <v>45</v>
      </c>
      <c r="S103" s="86"/>
      <c r="T103" s="86"/>
      <c r="U103" s="86"/>
      <c r="V103" s="86"/>
      <c r="W103" s="86"/>
      <c r="X103" s="86"/>
      <c r="Y103" s="89" t="s">
        <v>160</v>
      </c>
    </row>
    <row r="104" spans="1:25" x14ac:dyDescent="0.5">
      <c r="A104" s="23"/>
      <c r="B104" s="86" t="s">
        <v>234</v>
      </c>
      <c r="C104" s="86">
        <v>43335</v>
      </c>
      <c r="D104" s="86">
        <v>361</v>
      </c>
      <c r="E104" s="86">
        <v>3997</v>
      </c>
      <c r="F104" s="86" t="s">
        <v>51</v>
      </c>
      <c r="G104" s="86">
        <v>7</v>
      </c>
      <c r="H104" s="86">
        <v>3</v>
      </c>
      <c r="I104" s="86">
        <v>35</v>
      </c>
      <c r="J104" s="86">
        <f t="shared" si="1"/>
        <v>3135</v>
      </c>
      <c r="K104" s="86"/>
      <c r="L104" s="86"/>
      <c r="M104" s="86"/>
      <c r="N104" s="86"/>
      <c r="O104" s="86"/>
      <c r="P104" s="89"/>
      <c r="Q104" s="86"/>
      <c r="R104" s="86"/>
      <c r="S104" s="86"/>
      <c r="T104" s="86"/>
      <c r="U104" s="86"/>
      <c r="V104" s="86"/>
      <c r="W104" s="86"/>
      <c r="X104" s="86"/>
      <c r="Y104" s="89"/>
    </row>
    <row r="105" spans="1:25" x14ac:dyDescent="0.5">
      <c r="A105" s="23"/>
      <c r="B105" s="86" t="s">
        <v>234</v>
      </c>
      <c r="C105" s="86">
        <v>47849</v>
      </c>
      <c r="D105" s="86">
        <v>503</v>
      </c>
      <c r="E105" s="86">
        <v>4830</v>
      </c>
      <c r="F105" s="86" t="s">
        <v>51</v>
      </c>
      <c r="G105" s="86">
        <v>1</v>
      </c>
      <c r="H105" s="86">
        <v>3</v>
      </c>
      <c r="I105" s="86">
        <v>35</v>
      </c>
      <c r="J105" s="86">
        <f t="shared" si="1"/>
        <v>735</v>
      </c>
      <c r="K105" s="86"/>
      <c r="L105" s="86"/>
      <c r="M105" s="86"/>
      <c r="N105" s="86"/>
      <c r="O105" s="86"/>
      <c r="P105" s="89"/>
      <c r="Q105" s="86"/>
      <c r="R105" s="86"/>
      <c r="S105" s="86"/>
      <c r="T105" s="86"/>
      <c r="U105" s="86"/>
      <c r="V105" s="86"/>
      <c r="W105" s="86"/>
      <c r="X105" s="86"/>
      <c r="Y105" s="89"/>
    </row>
    <row r="106" spans="1:25" x14ac:dyDescent="0.5">
      <c r="A106" s="23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9"/>
      <c r="Q106" s="86"/>
      <c r="R106" s="86"/>
      <c r="S106" s="86"/>
      <c r="T106" s="86"/>
      <c r="U106" s="86"/>
      <c r="V106" s="86"/>
      <c r="W106" s="86"/>
      <c r="X106" s="86"/>
      <c r="Y106" s="89"/>
    </row>
    <row r="107" spans="1:25" x14ac:dyDescent="0.5">
      <c r="A107" s="23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9"/>
      <c r="Q107" s="86"/>
      <c r="R107" s="86"/>
      <c r="S107" s="86"/>
      <c r="T107" s="86"/>
      <c r="U107" s="86"/>
      <c r="V107" s="86"/>
      <c r="W107" s="86"/>
      <c r="X107" s="86"/>
      <c r="Y107" s="89"/>
    </row>
    <row r="108" spans="1:25" x14ac:dyDescent="0.5">
      <c r="A108" s="23"/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9"/>
      <c r="Q108" s="86"/>
      <c r="R108" s="86"/>
      <c r="S108" s="86"/>
      <c r="T108" s="86"/>
      <c r="U108" s="86"/>
      <c r="V108" s="86"/>
      <c r="W108" s="86"/>
      <c r="X108" s="86"/>
      <c r="Y108" s="89"/>
    </row>
    <row r="109" spans="1:25" x14ac:dyDescent="0.5">
      <c r="A109" s="23">
        <v>62</v>
      </c>
      <c r="B109" s="23" t="s">
        <v>234</v>
      </c>
      <c r="C109" s="23">
        <v>15144</v>
      </c>
      <c r="D109" s="23">
        <v>2</v>
      </c>
      <c r="E109" s="23">
        <v>1211</v>
      </c>
      <c r="F109" s="23" t="s">
        <v>51</v>
      </c>
      <c r="G109" s="23">
        <v>12</v>
      </c>
      <c r="H109" s="23">
        <v>3</v>
      </c>
      <c r="I109" s="23">
        <v>96</v>
      </c>
      <c r="J109" s="23">
        <f t="shared" si="1"/>
        <v>5196</v>
      </c>
      <c r="K109" s="23"/>
      <c r="L109" s="23"/>
      <c r="M109" s="23"/>
      <c r="N109" s="23"/>
      <c r="O109" s="23">
        <v>62</v>
      </c>
      <c r="P109" s="26" t="s">
        <v>281</v>
      </c>
      <c r="Q109" s="23" t="s">
        <v>44</v>
      </c>
      <c r="R109" s="23" t="s">
        <v>45</v>
      </c>
      <c r="S109" s="23"/>
      <c r="T109" s="23"/>
      <c r="U109" s="23"/>
      <c r="V109" s="23"/>
      <c r="W109" s="23"/>
      <c r="X109" s="23"/>
      <c r="Y109" s="26" t="s">
        <v>282</v>
      </c>
    </row>
    <row r="110" spans="1:25" x14ac:dyDescent="0.5">
      <c r="A110" s="23">
        <v>63</v>
      </c>
      <c r="B110" s="23" t="s">
        <v>234</v>
      </c>
      <c r="C110" s="23">
        <v>38784</v>
      </c>
      <c r="D110" s="23">
        <v>203</v>
      </c>
      <c r="E110" s="23">
        <v>2199</v>
      </c>
      <c r="F110" s="23" t="s">
        <v>51</v>
      </c>
      <c r="G110" s="23">
        <v>12</v>
      </c>
      <c r="H110" s="23">
        <v>3</v>
      </c>
      <c r="I110" s="23">
        <v>18</v>
      </c>
      <c r="J110" s="23">
        <f t="shared" si="1"/>
        <v>5118</v>
      </c>
      <c r="K110" s="23"/>
      <c r="L110" s="23"/>
      <c r="M110" s="23"/>
      <c r="N110" s="23"/>
      <c r="O110" s="23">
        <v>63</v>
      </c>
      <c r="P110" s="26" t="s">
        <v>281</v>
      </c>
      <c r="Q110" s="23" t="s">
        <v>44</v>
      </c>
      <c r="R110" s="23" t="s">
        <v>45</v>
      </c>
      <c r="S110" s="23"/>
      <c r="T110" s="23"/>
      <c r="U110" s="23"/>
      <c r="V110" s="23"/>
      <c r="W110" s="23"/>
      <c r="X110" s="23"/>
      <c r="Y110" s="26" t="s">
        <v>283</v>
      </c>
    </row>
    <row r="111" spans="1:25" x14ac:dyDescent="0.5">
      <c r="A111" s="23">
        <v>64</v>
      </c>
      <c r="B111" s="23" t="s">
        <v>234</v>
      </c>
      <c r="C111" s="23">
        <v>33442</v>
      </c>
      <c r="D111" s="23">
        <v>200</v>
      </c>
      <c r="E111" s="23">
        <v>2172</v>
      </c>
      <c r="F111" s="23" t="s">
        <v>51</v>
      </c>
      <c r="G111" s="23">
        <v>13</v>
      </c>
      <c r="H111" s="23">
        <v>1</v>
      </c>
      <c r="I111" s="23">
        <v>4</v>
      </c>
      <c r="J111" s="23">
        <f t="shared" si="1"/>
        <v>5304</v>
      </c>
      <c r="K111" s="23"/>
      <c r="L111" s="23"/>
      <c r="M111" s="23"/>
      <c r="N111" s="23"/>
      <c r="O111" s="23">
        <v>64</v>
      </c>
      <c r="P111" s="26" t="s">
        <v>284</v>
      </c>
      <c r="Q111" s="23" t="s">
        <v>44</v>
      </c>
      <c r="R111" s="23" t="s">
        <v>45</v>
      </c>
      <c r="S111" s="23"/>
      <c r="T111" s="23"/>
      <c r="U111" s="23"/>
      <c r="V111" s="23"/>
      <c r="W111" s="23"/>
      <c r="X111" s="23"/>
      <c r="Y111" s="26" t="s">
        <v>285</v>
      </c>
    </row>
    <row r="112" spans="1:25" x14ac:dyDescent="0.5">
      <c r="A112" s="23">
        <v>65</v>
      </c>
      <c r="B112" s="23" t="s">
        <v>234</v>
      </c>
      <c r="C112" s="23">
        <v>32275</v>
      </c>
      <c r="D112" s="23">
        <v>147</v>
      </c>
      <c r="E112" s="23">
        <v>1137</v>
      </c>
      <c r="F112" s="23" t="s">
        <v>51</v>
      </c>
      <c r="G112" s="23">
        <v>10</v>
      </c>
      <c r="H112" s="23">
        <v>0</v>
      </c>
      <c r="I112" s="23">
        <v>0</v>
      </c>
      <c r="J112" s="23">
        <f t="shared" si="1"/>
        <v>4000</v>
      </c>
      <c r="K112" s="23"/>
      <c r="L112" s="23"/>
      <c r="M112" s="23"/>
      <c r="N112" s="23"/>
      <c r="O112" s="23">
        <v>65</v>
      </c>
      <c r="P112" s="26" t="s">
        <v>286</v>
      </c>
      <c r="Q112" s="23"/>
      <c r="R112" s="23"/>
      <c r="S112" s="23"/>
      <c r="T112" s="23"/>
      <c r="U112" s="23"/>
      <c r="V112" s="23"/>
      <c r="W112" s="23"/>
      <c r="X112" s="23"/>
      <c r="Y112" s="26" t="s">
        <v>158</v>
      </c>
    </row>
    <row r="113" spans="1:25" x14ac:dyDescent="0.5">
      <c r="A113" s="23">
        <v>66</v>
      </c>
      <c r="B113" s="23" t="s">
        <v>234</v>
      </c>
      <c r="C113" s="23">
        <v>18116</v>
      </c>
      <c r="D113" s="23">
        <v>58</v>
      </c>
      <c r="E113" s="23">
        <v>1603</v>
      </c>
      <c r="F113" s="23" t="s">
        <v>51</v>
      </c>
      <c r="G113" s="23">
        <v>11</v>
      </c>
      <c r="H113" s="23">
        <v>1</v>
      </c>
      <c r="I113" s="23">
        <v>58</v>
      </c>
      <c r="J113" s="23">
        <f t="shared" si="1"/>
        <v>4558</v>
      </c>
      <c r="K113" s="23"/>
      <c r="L113" s="23"/>
      <c r="M113" s="23"/>
      <c r="N113" s="23"/>
      <c r="O113" s="23">
        <v>66</v>
      </c>
      <c r="P113" s="26" t="s">
        <v>269</v>
      </c>
      <c r="Q113" s="23" t="s">
        <v>44</v>
      </c>
      <c r="R113" s="23" t="s">
        <v>45</v>
      </c>
      <c r="S113" s="23"/>
      <c r="T113" s="23"/>
      <c r="U113" s="23"/>
      <c r="V113" s="23"/>
      <c r="W113" s="23"/>
      <c r="X113" s="23"/>
      <c r="Y113" s="26" t="s">
        <v>158</v>
      </c>
    </row>
    <row r="114" spans="1:25" x14ac:dyDescent="0.5">
      <c r="A114" s="23"/>
      <c r="B114" s="23" t="s">
        <v>234</v>
      </c>
      <c r="C114" s="23">
        <v>18106</v>
      </c>
      <c r="D114" s="23">
        <v>40</v>
      </c>
      <c r="E114" s="23">
        <v>1593</v>
      </c>
      <c r="F114" s="23" t="s">
        <v>51</v>
      </c>
      <c r="G114" s="23">
        <v>6</v>
      </c>
      <c r="H114" s="23">
        <v>0</v>
      </c>
      <c r="I114" s="23">
        <v>70</v>
      </c>
      <c r="J114" s="23">
        <f t="shared" si="1"/>
        <v>2470</v>
      </c>
      <c r="K114" s="23"/>
      <c r="L114" s="23"/>
      <c r="M114" s="23"/>
      <c r="N114" s="23"/>
      <c r="O114" s="23"/>
      <c r="P114" s="26"/>
      <c r="Q114" s="23"/>
      <c r="R114" s="23"/>
      <c r="S114" s="23"/>
      <c r="T114" s="23"/>
      <c r="U114" s="23"/>
      <c r="V114" s="23"/>
      <c r="W114" s="23"/>
      <c r="X114" s="23"/>
      <c r="Y114" s="26"/>
    </row>
    <row r="115" spans="1:25" x14ac:dyDescent="0.5">
      <c r="A115" s="23"/>
      <c r="B115" s="23" t="s">
        <v>234</v>
      </c>
      <c r="C115" s="23">
        <v>42754</v>
      </c>
      <c r="D115" s="23">
        <v>414</v>
      </c>
      <c r="E115" s="23">
        <v>3892</v>
      </c>
      <c r="F115" s="23" t="s">
        <v>51</v>
      </c>
      <c r="G115" s="23">
        <v>1</v>
      </c>
      <c r="H115" s="23">
        <v>0</v>
      </c>
      <c r="I115" s="23">
        <v>82</v>
      </c>
      <c r="J115" s="23">
        <f t="shared" si="1"/>
        <v>482</v>
      </c>
      <c r="K115" s="23"/>
      <c r="L115" s="23"/>
      <c r="M115" s="23"/>
      <c r="N115" s="23"/>
      <c r="O115" s="23"/>
      <c r="P115" s="26"/>
      <c r="Q115" s="23"/>
      <c r="R115" s="23"/>
      <c r="S115" s="23"/>
      <c r="T115" s="23"/>
      <c r="U115" s="23"/>
      <c r="V115" s="23"/>
      <c r="W115" s="23"/>
      <c r="X115" s="23"/>
      <c r="Y115" s="26"/>
    </row>
    <row r="116" spans="1:25" x14ac:dyDescent="0.5">
      <c r="A116" s="23"/>
      <c r="B116" s="23" t="s">
        <v>234</v>
      </c>
      <c r="C116" s="23">
        <v>34670</v>
      </c>
      <c r="D116" s="23">
        <v>280</v>
      </c>
      <c r="E116" s="23">
        <v>2288</v>
      </c>
      <c r="F116" s="23" t="s">
        <v>51</v>
      </c>
      <c r="G116" s="23">
        <v>4</v>
      </c>
      <c r="H116" s="23">
        <v>2</v>
      </c>
      <c r="I116" s="23">
        <v>18</v>
      </c>
      <c r="J116" s="23">
        <f t="shared" si="1"/>
        <v>1818</v>
      </c>
      <c r="K116" s="23"/>
      <c r="L116" s="23"/>
      <c r="M116" s="23"/>
      <c r="N116" s="23"/>
      <c r="O116" s="23"/>
      <c r="P116" s="26"/>
      <c r="Q116" s="23"/>
      <c r="R116" s="23"/>
      <c r="S116" s="23"/>
      <c r="T116" s="23"/>
      <c r="U116" s="23"/>
      <c r="V116" s="23"/>
      <c r="W116" s="23"/>
      <c r="X116" s="23"/>
      <c r="Y116" s="26"/>
    </row>
    <row r="117" spans="1:25" x14ac:dyDescent="0.5">
      <c r="A117" s="23">
        <v>67</v>
      </c>
      <c r="B117" s="23" t="s">
        <v>234</v>
      </c>
      <c r="C117" s="23">
        <v>48273</v>
      </c>
      <c r="D117" s="23">
        <v>511</v>
      </c>
      <c r="E117" s="23">
        <v>4869</v>
      </c>
      <c r="F117" s="23" t="s">
        <v>51</v>
      </c>
      <c r="G117" s="23">
        <v>11</v>
      </c>
      <c r="H117" s="23">
        <v>3</v>
      </c>
      <c r="I117" s="23">
        <v>97</v>
      </c>
      <c r="J117" s="23">
        <f t="shared" si="1"/>
        <v>4797</v>
      </c>
      <c r="K117" s="23"/>
      <c r="L117" s="23"/>
      <c r="M117" s="23"/>
      <c r="N117" s="23"/>
      <c r="O117" s="23">
        <v>67</v>
      </c>
      <c r="P117" s="26" t="s">
        <v>270</v>
      </c>
      <c r="Q117" s="23" t="s">
        <v>44</v>
      </c>
      <c r="R117" s="23" t="s">
        <v>45</v>
      </c>
      <c r="S117" s="23"/>
      <c r="T117" s="23"/>
      <c r="U117" s="23"/>
      <c r="V117" s="23"/>
      <c r="W117" s="23"/>
      <c r="X117" s="23"/>
      <c r="Y117" s="26" t="s">
        <v>287</v>
      </c>
    </row>
    <row r="118" spans="1:25" x14ac:dyDescent="0.5">
      <c r="A118" s="23"/>
      <c r="B118" s="23" t="s">
        <v>234</v>
      </c>
      <c r="C118" s="23">
        <v>18101</v>
      </c>
      <c r="D118" s="23">
        <v>34</v>
      </c>
      <c r="E118" s="23">
        <v>1588</v>
      </c>
      <c r="F118" s="23" t="s">
        <v>51</v>
      </c>
      <c r="G118" s="23">
        <v>33</v>
      </c>
      <c r="H118" s="23">
        <v>0</v>
      </c>
      <c r="I118" s="23">
        <v>78</v>
      </c>
      <c r="J118" s="23">
        <f t="shared" si="1"/>
        <v>13278</v>
      </c>
      <c r="K118" s="23"/>
      <c r="L118" s="23"/>
      <c r="M118" s="23"/>
      <c r="N118" s="23"/>
      <c r="O118" s="23"/>
      <c r="P118" s="26"/>
      <c r="Q118" s="23"/>
      <c r="R118" s="23"/>
      <c r="S118" s="23"/>
      <c r="T118" s="23"/>
      <c r="U118" s="23"/>
      <c r="V118" s="23"/>
      <c r="W118" s="23"/>
      <c r="X118" s="23"/>
      <c r="Y118" s="26"/>
    </row>
    <row r="119" spans="1:25" x14ac:dyDescent="0.5">
      <c r="A119" s="23"/>
      <c r="B119" s="23" t="s">
        <v>234</v>
      </c>
      <c r="C119" s="23">
        <v>18174</v>
      </c>
      <c r="D119" s="23">
        <v>138</v>
      </c>
      <c r="E119" s="23">
        <v>1661</v>
      </c>
      <c r="F119" s="23" t="s">
        <v>51</v>
      </c>
      <c r="G119" s="23">
        <v>12</v>
      </c>
      <c r="H119" s="23">
        <v>2</v>
      </c>
      <c r="I119" s="23">
        <v>3</v>
      </c>
      <c r="J119" s="23">
        <f t="shared" si="1"/>
        <v>5003</v>
      </c>
      <c r="K119" s="23"/>
      <c r="L119" s="23"/>
      <c r="M119" s="23"/>
      <c r="N119" s="23"/>
      <c r="O119" s="23"/>
      <c r="P119" s="26"/>
      <c r="Q119" s="23"/>
      <c r="R119" s="23"/>
      <c r="S119" s="23"/>
      <c r="T119" s="23"/>
      <c r="U119" s="23"/>
      <c r="V119" s="23"/>
      <c r="W119" s="23"/>
      <c r="X119" s="23"/>
      <c r="Y119" s="26"/>
    </row>
    <row r="120" spans="1:25" x14ac:dyDescent="0.5">
      <c r="A120" s="23">
        <v>68</v>
      </c>
      <c r="B120" s="23" t="s">
        <v>234</v>
      </c>
      <c r="C120" s="23">
        <v>19014</v>
      </c>
      <c r="D120" s="23">
        <v>151</v>
      </c>
      <c r="E120" s="23">
        <v>1708</v>
      </c>
      <c r="F120" s="23" t="s">
        <v>51</v>
      </c>
      <c r="G120" s="23">
        <v>0</v>
      </c>
      <c r="H120" s="23">
        <v>1</v>
      </c>
      <c r="I120" s="23">
        <v>16</v>
      </c>
      <c r="J120" s="23">
        <f t="shared" si="1"/>
        <v>116</v>
      </c>
      <c r="K120" s="23"/>
      <c r="L120" s="23"/>
      <c r="M120" s="23"/>
      <c r="N120" s="23"/>
      <c r="O120" s="23">
        <v>68</v>
      </c>
      <c r="P120" s="26" t="s">
        <v>288</v>
      </c>
      <c r="Q120" s="23" t="s">
        <v>44</v>
      </c>
      <c r="R120" s="23" t="s">
        <v>45</v>
      </c>
      <c r="S120" s="23"/>
      <c r="T120" s="23"/>
      <c r="U120" s="23"/>
      <c r="V120" s="23"/>
      <c r="W120" s="23"/>
      <c r="X120" s="23"/>
      <c r="Y120" s="26" t="s">
        <v>157</v>
      </c>
    </row>
    <row r="121" spans="1:25" x14ac:dyDescent="0.5">
      <c r="A121" s="23">
        <v>69</v>
      </c>
      <c r="B121" s="23" t="s">
        <v>234</v>
      </c>
      <c r="C121" s="23">
        <v>18148</v>
      </c>
      <c r="D121" s="23">
        <v>83</v>
      </c>
      <c r="E121" s="23">
        <v>1635</v>
      </c>
      <c r="F121" s="23" t="s">
        <v>51</v>
      </c>
      <c r="G121" s="23">
        <v>6</v>
      </c>
      <c r="H121" s="23">
        <v>3</v>
      </c>
      <c r="I121" s="23">
        <v>10</v>
      </c>
      <c r="J121" s="23">
        <f t="shared" si="1"/>
        <v>2710</v>
      </c>
      <c r="K121" s="23"/>
      <c r="L121" s="23"/>
      <c r="M121" s="23"/>
      <c r="N121" s="23"/>
      <c r="O121" s="23">
        <v>69</v>
      </c>
      <c r="P121" s="26" t="s">
        <v>288</v>
      </c>
      <c r="Q121" s="23" t="s">
        <v>44</v>
      </c>
      <c r="R121" s="23" t="s">
        <v>45</v>
      </c>
      <c r="S121" s="23"/>
      <c r="T121" s="23"/>
      <c r="U121" s="23"/>
      <c r="V121" s="23"/>
      <c r="W121" s="23"/>
      <c r="X121" s="23"/>
      <c r="Y121" s="26" t="s">
        <v>156</v>
      </c>
    </row>
    <row r="122" spans="1:25" x14ac:dyDescent="0.5">
      <c r="A122" s="23"/>
      <c r="B122" s="23" t="s">
        <v>234</v>
      </c>
      <c r="C122" s="23">
        <v>19018</v>
      </c>
      <c r="D122" s="23">
        <v>146</v>
      </c>
      <c r="E122" s="23">
        <v>1699</v>
      </c>
      <c r="F122" s="23" t="s">
        <v>51</v>
      </c>
      <c r="G122" s="23">
        <v>0</v>
      </c>
      <c r="H122" s="23">
        <v>0</v>
      </c>
      <c r="I122" s="23">
        <v>73</v>
      </c>
      <c r="J122" s="23">
        <f t="shared" si="1"/>
        <v>73</v>
      </c>
      <c r="K122" s="23"/>
      <c r="L122" s="23"/>
      <c r="M122" s="23"/>
      <c r="N122" s="23"/>
      <c r="O122" s="23"/>
      <c r="P122" s="26"/>
      <c r="Q122" s="23"/>
      <c r="R122" s="23"/>
      <c r="S122" s="23"/>
      <c r="T122" s="23"/>
      <c r="U122" s="23"/>
      <c r="V122" s="23"/>
      <c r="W122" s="23"/>
      <c r="X122" s="23"/>
      <c r="Y122" s="26"/>
    </row>
    <row r="123" spans="1:25" x14ac:dyDescent="0.5">
      <c r="A123" s="23">
        <v>70</v>
      </c>
      <c r="B123" s="23" t="s">
        <v>234</v>
      </c>
      <c r="C123" s="23">
        <v>39986</v>
      </c>
      <c r="D123" s="23">
        <v>368</v>
      </c>
      <c r="E123" s="23">
        <v>3507</v>
      </c>
      <c r="F123" s="23" t="s">
        <v>51</v>
      </c>
      <c r="G123" s="23">
        <v>0</v>
      </c>
      <c r="H123" s="23">
        <v>0</v>
      </c>
      <c r="I123" s="23">
        <v>74</v>
      </c>
      <c r="J123" s="23">
        <f t="shared" si="1"/>
        <v>74</v>
      </c>
      <c r="K123" s="23"/>
      <c r="L123" s="23"/>
      <c r="M123" s="23"/>
      <c r="N123" s="23"/>
      <c r="O123" s="23">
        <v>70</v>
      </c>
      <c r="P123" s="26" t="s">
        <v>288</v>
      </c>
      <c r="Q123" s="23" t="s">
        <v>44</v>
      </c>
      <c r="R123" s="23" t="s">
        <v>45</v>
      </c>
      <c r="S123" s="23"/>
      <c r="T123" s="23"/>
      <c r="U123" s="23"/>
      <c r="V123" s="23"/>
      <c r="W123" s="23"/>
      <c r="X123" s="23"/>
      <c r="Y123" s="26" t="s">
        <v>154</v>
      </c>
    </row>
    <row r="124" spans="1:25" x14ac:dyDescent="0.5">
      <c r="A124" s="23"/>
      <c r="B124" s="23" t="s">
        <v>234</v>
      </c>
      <c r="C124" s="23">
        <v>18147</v>
      </c>
      <c r="D124" s="23">
        <v>84</v>
      </c>
      <c r="E124" s="23">
        <v>1674</v>
      </c>
      <c r="F124" s="23" t="s">
        <v>51</v>
      </c>
      <c r="G124" s="23">
        <v>5</v>
      </c>
      <c r="H124" s="23">
        <v>1</v>
      </c>
      <c r="I124" s="23">
        <v>50</v>
      </c>
      <c r="J124" s="23">
        <f t="shared" si="1"/>
        <v>2150</v>
      </c>
      <c r="K124" s="23"/>
      <c r="L124" s="23"/>
      <c r="M124" s="23"/>
      <c r="N124" s="23"/>
      <c r="O124" s="23"/>
      <c r="P124" s="26"/>
      <c r="Q124" s="23"/>
      <c r="R124" s="23"/>
      <c r="S124" s="23"/>
      <c r="T124" s="23"/>
      <c r="U124" s="23"/>
      <c r="V124" s="23"/>
      <c r="W124" s="23"/>
      <c r="X124" s="23"/>
      <c r="Y124" s="26"/>
    </row>
    <row r="125" spans="1:25" x14ac:dyDescent="0.5">
      <c r="A125" s="23">
        <v>71</v>
      </c>
      <c r="B125" s="23" t="s">
        <v>234</v>
      </c>
      <c r="C125" s="23">
        <v>18040</v>
      </c>
      <c r="D125" s="23">
        <v>105</v>
      </c>
      <c r="E125" s="23">
        <v>1527</v>
      </c>
      <c r="F125" s="23" t="s">
        <v>51</v>
      </c>
      <c r="G125" s="23">
        <v>13</v>
      </c>
      <c r="H125" s="23">
        <v>0</v>
      </c>
      <c r="I125" s="23">
        <v>45</v>
      </c>
      <c r="J125" s="23">
        <f t="shared" si="1"/>
        <v>5245</v>
      </c>
      <c r="K125" s="23"/>
      <c r="L125" s="23"/>
      <c r="M125" s="23"/>
      <c r="N125" s="23"/>
      <c r="O125" s="23">
        <v>71</v>
      </c>
      <c r="P125" s="26" t="s">
        <v>80</v>
      </c>
      <c r="Q125" s="23" t="s">
        <v>44</v>
      </c>
      <c r="R125" s="23" t="s">
        <v>45</v>
      </c>
      <c r="S125" s="23"/>
      <c r="T125" s="23"/>
      <c r="U125" s="23"/>
      <c r="V125" s="23"/>
      <c r="W125" s="23"/>
      <c r="X125" s="23"/>
      <c r="Y125" s="26" t="s">
        <v>152</v>
      </c>
    </row>
    <row r="126" spans="1:25" x14ac:dyDescent="0.5">
      <c r="A126" s="23">
        <v>72</v>
      </c>
      <c r="B126" s="23" t="s">
        <v>234</v>
      </c>
      <c r="C126" s="23">
        <v>18297</v>
      </c>
      <c r="D126" s="23">
        <v>62</v>
      </c>
      <c r="E126" s="23">
        <v>3782</v>
      </c>
      <c r="F126" s="23" t="s">
        <v>51</v>
      </c>
      <c r="G126" s="23">
        <v>7</v>
      </c>
      <c r="H126" s="23">
        <v>0</v>
      </c>
      <c r="I126" s="23">
        <v>60</v>
      </c>
      <c r="J126" s="23">
        <f t="shared" si="1"/>
        <v>2860</v>
      </c>
      <c r="K126" s="23"/>
      <c r="L126" s="23"/>
      <c r="M126" s="23"/>
      <c r="N126" s="23"/>
      <c r="O126" s="23">
        <v>72</v>
      </c>
      <c r="P126" s="26" t="s">
        <v>289</v>
      </c>
      <c r="Q126" s="23" t="s">
        <v>44</v>
      </c>
      <c r="R126" s="23" t="s">
        <v>46</v>
      </c>
      <c r="S126" s="23"/>
      <c r="T126" s="23"/>
      <c r="U126" s="23"/>
      <c r="V126" s="23"/>
      <c r="W126" s="23"/>
      <c r="X126" s="23"/>
      <c r="Y126" s="26" t="s">
        <v>151</v>
      </c>
    </row>
    <row r="127" spans="1:25" x14ac:dyDescent="0.5">
      <c r="A127" s="23">
        <v>73</v>
      </c>
      <c r="B127" s="23" t="s">
        <v>234</v>
      </c>
      <c r="C127" s="23">
        <v>18127</v>
      </c>
      <c r="D127" s="23">
        <v>61</v>
      </c>
      <c r="E127" s="23">
        <v>1614</v>
      </c>
      <c r="F127" s="23" t="s">
        <v>51</v>
      </c>
      <c r="G127" s="23">
        <v>7</v>
      </c>
      <c r="H127" s="23">
        <v>3</v>
      </c>
      <c r="I127" s="23">
        <v>61</v>
      </c>
      <c r="J127" s="23">
        <f t="shared" si="1"/>
        <v>3161</v>
      </c>
      <c r="K127" s="23"/>
      <c r="L127" s="23"/>
      <c r="M127" s="23"/>
      <c r="N127" s="23"/>
      <c r="O127" s="23">
        <v>73</v>
      </c>
      <c r="P127" s="26" t="s">
        <v>289</v>
      </c>
      <c r="Q127" s="23" t="s">
        <v>44</v>
      </c>
      <c r="R127" s="23" t="s">
        <v>46</v>
      </c>
      <c r="S127" s="23"/>
      <c r="T127" s="23"/>
      <c r="U127" s="23"/>
      <c r="V127" s="23"/>
      <c r="W127" s="23"/>
      <c r="X127" s="23"/>
      <c r="Y127" s="26" t="s">
        <v>149</v>
      </c>
    </row>
    <row r="128" spans="1:25" x14ac:dyDescent="0.5">
      <c r="A128" s="23">
        <v>74</v>
      </c>
      <c r="B128" s="23" t="s">
        <v>234</v>
      </c>
      <c r="C128" s="23">
        <v>36174</v>
      </c>
      <c r="D128" s="23">
        <v>126</v>
      </c>
      <c r="E128" s="23">
        <v>2580</v>
      </c>
      <c r="F128" s="23" t="s">
        <v>51</v>
      </c>
      <c r="G128" s="23">
        <v>0</v>
      </c>
      <c r="H128" s="23">
        <v>0</v>
      </c>
      <c r="I128" s="23">
        <v>69</v>
      </c>
      <c r="J128" s="23">
        <f t="shared" si="1"/>
        <v>69</v>
      </c>
      <c r="K128" s="23"/>
      <c r="L128" s="23"/>
      <c r="M128" s="23"/>
      <c r="N128" s="23"/>
      <c r="O128" s="23">
        <v>74</v>
      </c>
      <c r="P128" s="26" t="s">
        <v>290</v>
      </c>
      <c r="Q128" s="23" t="s">
        <v>44</v>
      </c>
      <c r="R128" s="23" t="s">
        <v>45</v>
      </c>
      <c r="S128" s="23"/>
      <c r="T128" s="23"/>
      <c r="U128" s="23"/>
      <c r="V128" s="23"/>
      <c r="W128" s="23"/>
      <c r="X128" s="23"/>
      <c r="Y128" s="26" t="s">
        <v>147</v>
      </c>
    </row>
    <row r="129" spans="1:25" x14ac:dyDescent="0.5">
      <c r="A129" s="23">
        <v>75</v>
      </c>
      <c r="B129" s="23" t="s">
        <v>234</v>
      </c>
      <c r="C129" s="23">
        <v>18133</v>
      </c>
      <c r="D129" s="23">
        <v>53</v>
      </c>
      <c r="E129" s="23">
        <v>1620</v>
      </c>
      <c r="F129" s="23" t="s">
        <v>51</v>
      </c>
      <c r="G129" s="23">
        <v>7</v>
      </c>
      <c r="H129" s="23">
        <v>0</v>
      </c>
      <c r="I129" s="23">
        <v>20</v>
      </c>
      <c r="J129" s="23">
        <f t="shared" si="1"/>
        <v>2820</v>
      </c>
      <c r="K129" s="23"/>
      <c r="L129" s="23"/>
      <c r="M129" s="23"/>
      <c r="N129" s="23"/>
      <c r="O129" s="23">
        <v>75</v>
      </c>
      <c r="P129" s="26" t="s">
        <v>291</v>
      </c>
      <c r="Q129" s="23" t="s">
        <v>44</v>
      </c>
      <c r="R129" s="23" t="s">
        <v>45</v>
      </c>
      <c r="S129" s="23"/>
      <c r="T129" s="23"/>
      <c r="U129" s="23"/>
      <c r="V129" s="23"/>
      <c r="W129" s="23"/>
      <c r="X129" s="23"/>
      <c r="Y129" s="26" t="s">
        <v>145</v>
      </c>
    </row>
    <row r="130" spans="1:25" x14ac:dyDescent="0.5">
      <c r="A130" s="23">
        <v>76</v>
      </c>
      <c r="B130" s="23" t="s">
        <v>234</v>
      </c>
      <c r="C130" s="23">
        <v>29454</v>
      </c>
      <c r="D130" s="23">
        <v>221</v>
      </c>
      <c r="E130" s="23">
        <v>1068</v>
      </c>
      <c r="F130" s="23" t="s">
        <v>51</v>
      </c>
      <c r="G130" s="23">
        <v>6</v>
      </c>
      <c r="H130" s="23">
        <v>2</v>
      </c>
      <c r="I130" s="23">
        <v>44</v>
      </c>
      <c r="J130" s="23">
        <f t="shared" si="1"/>
        <v>2644</v>
      </c>
      <c r="K130" s="23"/>
      <c r="L130" s="23"/>
      <c r="M130" s="23"/>
      <c r="N130" s="23"/>
      <c r="O130" s="23">
        <v>76</v>
      </c>
      <c r="P130" s="26" t="s">
        <v>292</v>
      </c>
      <c r="Q130" s="23" t="s">
        <v>44</v>
      </c>
      <c r="R130" s="23" t="s">
        <v>46</v>
      </c>
      <c r="S130" s="23"/>
      <c r="T130" s="23"/>
      <c r="U130" s="23"/>
      <c r="V130" s="23"/>
      <c r="W130" s="23"/>
      <c r="X130" s="23"/>
      <c r="Y130" s="26" t="s">
        <v>143</v>
      </c>
    </row>
    <row r="131" spans="1:25" x14ac:dyDescent="0.5">
      <c r="A131" s="23"/>
      <c r="B131" s="23" t="s">
        <v>234</v>
      </c>
      <c r="C131" s="23">
        <v>38667</v>
      </c>
      <c r="D131" s="23">
        <v>328</v>
      </c>
      <c r="E131" s="23">
        <v>2891</v>
      </c>
      <c r="F131" s="23" t="s">
        <v>51</v>
      </c>
      <c r="G131" s="23">
        <v>5</v>
      </c>
      <c r="H131" s="23">
        <v>2</v>
      </c>
      <c r="I131" s="23">
        <v>17</v>
      </c>
      <c r="J131" s="23">
        <f t="shared" si="1"/>
        <v>2217</v>
      </c>
      <c r="K131" s="23"/>
      <c r="L131" s="23"/>
      <c r="M131" s="23"/>
      <c r="N131" s="23"/>
      <c r="O131" s="23"/>
      <c r="P131" s="26"/>
      <c r="Q131" s="23"/>
      <c r="R131" s="23"/>
      <c r="S131" s="23"/>
      <c r="T131" s="23"/>
      <c r="U131" s="23"/>
      <c r="V131" s="23"/>
      <c r="W131" s="23"/>
      <c r="X131" s="23"/>
      <c r="Y131" s="26"/>
    </row>
    <row r="132" spans="1:25" x14ac:dyDescent="0.5">
      <c r="A132" s="23"/>
      <c r="B132" s="23" t="s">
        <v>234</v>
      </c>
      <c r="C132" s="23">
        <v>38403</v>
      </c>
      <c r="D132" s="23">
        <v>327</v>
      </c>
      <c r="E132" s="23">
        <v>2872</v>
      </c>
      <c r="F132" s="23" t="s">
        <v>51</v>
      </c>
      <c r="G132" s="23">
        <v>8</v>
      </c>
      <c r="H132" s="23">
        <v>0</v>
      </c>
      <c r="I132" s="23">
        <v>0</v>
      </c>
      <c r="J132" s="23">
        <f t="shared" si="1"/>
        <v>3200</v>
      </c>
      <c r="K132" s="23"/>
      <c r="L132" s="23"/>
      <c r="M132" s="23"/>
      <c r="N132" s="23"/>
      <c r="O132" s="23"/>
      <c r="P132" s="26"/>
      <c r="Q132" s="23"/>
      <c r="R132" s="23"/>
      <c r="S132" s="23"/>
      <c r="T132" s="23"/>
      <c r="U132" s="23"/>
      <c r="V132" s="23"/>
      <c r="W132" s="23"/>
      <c r="X132" s="23"/>
      <c r="Y132" s="26"/>
    </row>
    <row r="133" spans="1:25" x14ac:dyDescent="0.5">
      <c r="A133" s="23">
        <v>77</v>
      </c>
      <c r="B133" s="23" t="s">
        <v>234</v>
      </c>
      <c r="C133" s="23">
        <v>37183</v>
      </c>
      <c r="D133" s="23">
        <v>43</v>
      </c>
      <c r="E133" s="23">
        <v>2749</v>
      </c>
      <c r="F133" s="23" t="s">
        <v>51</v>
      </c>
      <c r="G133" s="23">
        <v>4</v>
      </c>
      <c r="H133" s="23">
        <v>0</v>
      </c>
      <c r="I133" s="23">
        <v>0</v>
      </c>
      <c r="J133" s="23">
        <f t="shared" si="1"/>
        <v>1600</v>
      </c>
      <c r="K133" s="23"/>
      <c r="L133" s="23"/>
      <c r="M133" s="23"/>
      <c r="N133" s="23"/>
      <c r="O133" s="23">
        <v>77</v>
      </c>
      <c r="P133" s="26" t="s">
        <v>293</v>
      </c>
      <c r="Q133" s="23" t="s">
        <v>44</v>
      </c>
      <c r="R133" s="23" t="s">
        <v>45</v>
      </c>
      <c r="S133" s="23"/>
      <c r="T133" s="23"/>
      <c r="U133" s="23"/>
      <c r="V133" s="23"/>
      <c r="W133" s="23"/>
      <c r="X133" s="23"/>
      <c r="Y133" s="26" t="s">
        <v>141</v>
      </c>
    </row>
    <row r="134" spans="1:25" x14ac:dyDescent="0.5">
      <c r="A134" s="23"/>
      <c r="B134" s="23" t="s">
        <v>234</v>
      </c>
      <c r="C134" s="23">
        <v>37186</v>
      </c>
      <c r="D134" s="23">
        <v>46</v>
      </c>
      <c r="E134" s="23">
        <v>2752</v>
      </c>
      <c r="F134" s="23" t="s">
        <v>51</v>
      </c>
      <c r="G134" s="23">
        <v>4</v>
      </c>
      <c r="H134" s="23">
        <v>0</v>
      </c>
      <c r="I134" s="23">
        <v>0</v>
      </c>
      <c r="J134" s="23">
        <f t="shared" si="1"/>
        <v>1600</v>
      </c>
      <c r="K134" s="23"/>
      <c r="L134" s="23"/>
      <c r="M134" s="23"/>
      <c r="N134" s="23"/>
      <c r="O134" s="23"/>
      <c r="P134" s="26"/>
      <c r="Q134" s="23"/>
      <c r="R134" s="23"/>
      <c r="S134" s="23"/>
      <c r="T134" s="23"/>
      <c r="U134" s="23"/>
      <c r="V134" s="23"/>
      <c r="W134" s="23"/>
      <c r="X134" s="23"/>
      <c r="Y134" s="26"/>
    </row>
    <row r="135" spans="1:25" x14ac:dyDescent="0.5">
      <c r="A135" s="23">
        <v>78</v>
      </c>
      <c r="B135" s="23" t="s">
        <v>234</v>
      </c>
      <c r="C135" s="23">
        <v>15482</v>
      </c>
      <c r="D135" s="23">
        <v>96</v>
      </c>
      <c r="E135" s="23">
        <v>1264</v>
      </c>
      <c r="F135" s="23" t="s">
        <v>51</v>
      </c>
      <c r="G135" s="23">
        <v>37</v>
      </c>
      <c r="H135" s="23">
        <v>0</v>
      </c>
      <c r="I135" s="23">
        <v>35</v>
      </c>
      <c r="J135" s="23">
        <f t="shared" si="1"/>
        <v>14835</v>
      </c>
      <c r="K135" s="23"/>
      <c r="L135" s="23"/>
      <c r="M135" s="23"/>
      <c r="N135" s="23"/>
      <c r="O135" s="23">
        <v>78</v>
      </c>
      <c r="P135" s="26" t="s">
        <v>61</v>
      </c>
      <c r="Q135" s="23" t="s">
        <v>44</v>
      </c>
      <c r="R135" s="23" t="s">
        <v>45</v>
      </c>
      <c r="S135" s="23"/>
      <c r="T135" s="23"/>
      <c r="U135" s="23"/>
      <c r="V135" s="23"/>
      <c r="W135" s="23"/>
      <c r="X135" s="23"/>
      <c r="Y135" s="26" t="s">
        <v>140</v>
      </c>
    </row>
    <row r="136" spans="1:25" x14ac:dyDescent="0.5">
      <c r="A136" s="23"/>
      <c r="B136" s="23" t="s">
        <v>234</v>
      </c>
      <c r="C136" s="23"/>
      <c r="D136" s="23">
        <v>53</v>
      </c>
      <c r="E136" s="23"/>
      <c r="F136" s="23" t="s">
        <v>51</v>
      </c>
      <c r="G136" s="23">
        <v>11</v>
      </c>
      <c r="H136" s="23">
        <v>1</v>
      </c>
      <c r="I136" s="23">
        <v>68</v>
      </c>
      <c r="J136" s="23">
        <f t="shared" si="1"/>
        <v>4568</v>
      </c>
      <c r="K136" s="23"/>
      <c r="L136" s="23"/>
      <c r="M136" s="23"/>
      <c r="N136" s="23"/>
      <c r="O136" s="23"/>
      <c r="P136" s="26"/>
      <c r="Q136" s="23"/>
      <c r="R136" s="23"/>
      <c r="S136" s="23"/>
      <c r="T136" s="23"/>
      <c r="U136" s="23"/>
      <c r="V136" s="23"/>
      <c r="W136" s="23"/>
      <c r="X136" s="23"/>
      <c r="Y136" s="26"/>
    </row>
    <row r="137" spans="1:25" x14ac:dyDescent="0.5">
      <c r="A137" s="23">
        <v>79</v>
      </c>
      <c r="B137" s="23" t="s">
        <v>234</v>
      </c>
      <c r="C137" s="23">
        <v>38984</v>
      </c>
      <c r="D137" s="23">
        <v>482</v>
      </c>
      <c r="E137" s="23">
        <v>4231</v>
      </c>
      <c r="F137" s="23" t="s">
        <v>51</v>
      </c>
      <c r="G137" s="23">
        <v>1</v>
      </c>
      <c r="H137" s="23">
        <v>1</v>
      </c>
      <c r="I137" s="23">
        <v>4</v>
      </c>
      <c r="J137" s="23">
        <f t="shared" si="1"/>
        <v>504</v>
      </c>
      <c r="K137" s="23"/>
      <c r="L137" s="23"/>
      <c r="M137" s="23"/>
      <c r="N137" s="23"/>
      <c r="O137" s="23">
        <v>79</v>
      </c>
      <c r="P137" s="26" t="s">
        <v>244</v>
      </c>
      <c r="Q137" s="23" t="s">
        <v>44</v>
      </c>
      <c r="R137" s="23" t="s">
        <v>45</v>
      </c>
      <c r="S137" s="23"/>
      <c r="T137" s="23"/>
      <c r="U137" s="23"/>
      <c r="V137" s="23"/>
      <c r="W137" s="23"/>
      <c r="X137" s="23"/>
      <c r="Y137" s="26" t="s">
        <v>125</v>
      </c>
    </row>
    <row r="138" spans="1:25" x14ac:dyDescent="0.5">
      <c r="A138" s="23"/>
      <c r="B138" s="23" t="s">
        <v>234</v>
      </c>
      <c r="C138" s="23">
        <v>4088</v>
      </c>
      <c r="D138" s="23">
        <v>10</v>
      </c>
      <c r="E138" s="23">
        <v>81</v>
      </c>
      <c r="F138" s="23" t="s">
        <v>51</v>
      </c>
      <c r="G138" s="23">
        <v>0</v>
      </c>
      <c r="H138" s="23">
        <v>0</v>
      </c>
      <c r="I138" s="23">
        <v>77</v>
      </c>
      <c r="J138" s="23">
        <f t="shared" si="1"/>
        <v>77</v>
      </c>
      <c r="K138" s="23"/>
      <c r="L138" s="23"/>
      <c r="M138" s="23"/>
      <c r="N138" s="23"/>
      <c r="O138" s="23"/>
      <c r="P138" s="26"/>
      <c r="Q138" s="23"/>
      <c r="R138" s="23"/>
      <c r="S138" s="23"/>
      <c r="T138" s="23"/>
      <c r="U138" s="23"/>
      <c r="V138" s="23"/>
      <c r="W138" s="23"/>
      <c r="X138" s="23"/>
      <c r="Y138" s="26"/>
    </row>
    <row r="139" spans="1:25" x14ac:dyDescent="0.5">
      <c r="A139" s="23">
        <v>80</v>
      </c>
      <c r="B139" s="23" t="s">
        <v>234</v>
      </c>
      <c r="C139" s="23">
        <v>41914</v>
      </c>
      <c r="D139" s="23">
        <v>403</v>
      </c>
      <c r="E139" s="23">
        <v>3773</v>
      </c>
      <c r="F139" s="23" t="s">
        <v>51</v>
      </c>
      <c r="G139" s="23">
        <v>8</v>
      </c>
      <c r="H139" s="23">
        <v>0</v>
      </c>
      <c r="I139" s="23">
        <v>91</v>
      </c>
      <c r="J139" s="23">
        <f t="shared" si="1"/>
        <v>3291</v>
      </c>
      <c r="K139" s="23"/>
      <c r="L139" s="23"/>
      <c r="M139" s="23"/>
      <c r="N139" s="23"/>
      <c r="O139" s="23">
        <v>80</v>
      </c>
      <c r="P139" s="26" t="s">
        <v>294</v>
      </c>
      <c r="Q139" s="23" t="s">
        <v>44</v>
      </c>
      <c r="R139" s="23" t="s">
        <v>45</v>
      </c>
      <c r="S139" s="23"/>
      <c r="T139" s="23"/>
      <c r="U139" s="23"/>
      <c r="V139" s="23"/>
      <c r="W139" s="23"/>
      <c r="X139" s="23"/>
      <c r="Y139" s="26" t="s">
        <v>129</v>
      </c>
    </row>
    <row r="140" spans="1:25" x14ac:dyDescent="0.5">
      <c r="A140" s="23"/>
      <c r="B140" s="23" t="s">
        <v>234</v>
      </c>
      <c r="C140" s="23">
        <v>4079</v>
      </c>
      <c r="D140" s="23">
        <v>33</v>
      </c>
      <c r="E140" s="23">
        <v>66</v>
      </c>
      <c r="F140" s="23" t="s">
        <v>51</v>
      </c>
      <c r="G140" s="23">
        <v>0</v>
      </c>
      <c r="H140" s="23">
        <v>1</v>
      </c>
      <c r="I140" s="23">
        <v>17</v>
      </c>
      <c r="J140" s="23">
        <f t="shared" si="1"/>
        <v>117</v>
      </c>
      <c r="K140" s="23"/>
      <c r="L140" s="23"/>
      <c r="M140" s="23"/>
      <c r="N140" s="23"/>
      <c r="O140" s="23"/>
      <c r="P140" s="26"/>
      <c r="Q140" s="23"/>
      <c r="R140" s="23"/>
      <c r="S140" s="23"/>
      <c r="T140" s="23"/>
      <c r="U140" s="23"/>
      <c r="V140" s="23"/>
      <c r="W140" s="23"/>
      <c r="X140" s="23"/>
      <c r="Y140" s="26"/>
    </row>
    <row r="141" spans="1:25" x14ac:dyDescent="0.5">
      <c r="A141" s="23">
        <v>81</v>
      </c>
      <c r="B141" s="23" t="s">
        <v>234</v>
      </c>
      <c r="C141" s="23">
        <v>4080</v>
      </c>
      <c r="D141" s="23">
        <v>34</v>
      </c>
      <c r="E141" s="23">
        <v>67</v>
      </c>
      <c r="F141" s="23" t="s">
        <v>51</v>
      </c>
      <c r="G141" s="23">
        <v>0</v>
      </c>
      <c r="H141" s="23">
        <v>1</v>
      </c>
      <c r="I141" s="23">
        <v>16</v>
      </c>
      <c r="J141" s="23">
        <f t="shared" si="1"/>
        <v>116</v>
      </c>
      <c r="K141" s="23"/>
      <c r="L141" s="23"/>
      <c r="M141" s="23"/>
      <c r="N141" s="23"/>
      <c r="O141" s="23">
        <v>81</v>
      </c>
      <c r="P141" s="26" t="s">
        <v>295</v>
      </c>
      <c r="Q141" s="23" t="s">
        <v>44</v>
      </c>
      <c r="R141" s="23" t="s">
        <v>45</v>
      </c>
      <c r="S141" s="23"/>
      <c r="T141" s="23"/>
      <c r="U141" s="23"/>
      <c r="V141" s="23"/>
      <c r="W141" s="23"/>
      <c r="X141" s="23"/>
      <c r="Y141" s="26" t="s">
        <v>131</v>
      </c>
    </row>
    <row r="142" spans="1:25" x14ac:dyDescent="0.5">
      <c r="A142" s="23"/>
      <c r="B142" s="23" t="s">
        <v>234</v>
      </c>
      <c r="C142" s="23">
        <v>18177</v>
      </c>
      <c r="D142" s="23">
        <v>134</v>
      </c>
      <c r="E142" s="23">
        <v>1664</v>
      </c>
      <c r="F142" s="23" t="s">
        <v>51</v>
      </c>
      <c r="G142" s="23">
        <v>6</v>
      </c>
      <c r="H142" s="23">
        <v>2</v>
      </c>
      <c r="I142" s="23">
        <v>60</v>
      </c>
      <c r="J142" s="23">
        <f t="shared" si="1"/>
        <v>2660</v>
      </c>
      <c r="K142" s="23"/>
      <c r="L142" s="23"/>
      <c r="M142" s="23"/>
      <c r="N142" s="23"/>
      <c r="O142" s="23"/>
      <c r="P142" s="26"/>
      <c r="Q142" s="23"/>
      <c r="R142" s="23"/>
      <c r="S142" s="23"/>
      <c r="T142" s="23"/>
      <c r="U142" s="23"/>
      <c r="V142" s="23"/>
      <c r="W142" s="23"/>
      <c r="X142" s="23"/>
      <c r="Y142" s="26"/>
    </row>
    <row r="143" spans="1:25" x14ac:dyDescent="0.5">
      <c r="A143" s="23">
        <v>82</v>
      </c>
      <c r="B143" s="23" t="s">
        <v>234</v>
      </c>
      <c r="C143" s="23">
        <v>39989</v>
      </c>
      <c r="D143" s="23">
        <v>369</v>
      </c>
      <c r="E143" s="23">
        <v>3510</v>
      </c>
      <c r="F143" s="23" t="s">
        <v>51</v>
      </c>
      <c r="G143" s="23">
        <v>2</v>
      </c>
      <c r="H143" s="23">
        <v>2</v>
      </c>
      <c r="I143" s="23">
        <v>72</v>
      </c>
      <c r="J143" s="23">
        <f t="shared" si="1"/>
        <v>1072</v>
      </c>
      <c r="K143" s="24"/>
      <c r="L143" s="24"/>
      <c r="M143" s="24"/>
      <c r="N143" s="24"/>
      <c r="O143" s="23">
        <v>82</v>
      </c>
      <c r="P143" s="26" t="s">
        <v>296</v>
      </c>
      <c r="Q143" s="23" t="s">
        <v>44</v>
      </c>
      <c r="R143" s="23" t="s">
        <v>45</v>
      </c>
      <c r="S143" s="23"/>
      <c r="T143" s="23"/>
      <c r="U143" s="23"/>
      <c r="V143" s="23"/>
      <c r="W143" s="23"/>
      <c r="X143" s="23"/>
      <c r="Y143" s="26" t="s">
        <v>133</v>
      </c>
    </row>
    <row r="144" spans="1:25" x14ac:dyDescent="0.5">
      <c r="A144" s="23"/>
      <c r="B144" s="23" t="s">
        <v>234</v>
      </c>
      <c r="C144" s="23">
        <v>36228</v>
      </c>
      <c r="D144" s="23">
        <v>169</v>
      </c>
      <c r="E144" s="23">
        <v>2512</v>
      </c>
      <c r="F144" s="23" t="s">
        <v>51</v>
      </c>
      <c r="G144" s="23">
        <v>4</v>
      </c>
      <c r="H144" s="23">
        <v>0</v>
      </c>
      <c r="I144" s="23">
        <v>36</v>
      </c>
      <c r="J144" s="23">
        <f t="shared" si="1"/>
        <v>1636</v>
      </c>
      <c r="K144" s="24"/>
      <c r="L144" s="24"/>
      <c r="M144" s="24"/>
      <c r="N144" s="24"/>
      <c r="O144" s="23"/>
      <c r="P144" s="26"/>
      <c r="Q144" s="23"/>
      <c r="R144" s="23"/>
      <c r="S144" s="23"/>
      <c r="T144" s="23"/>
      <c r="U144" s="23"/>
      <c r="V144" s="23"/>
      <c r="W144" s="23"/>
      <c r="X144" s="23"/>
      <c r="Y144" s="26"/>
    </row>
    <row r="145" spans="1:26" x14ac:dyDescent="0.5">
      <c r="A145" s="23"/>
      <c r="B145" s="23" t="s">
        <v>234</v>
      </c>
      <c r="C145" s="23">
        <v>4020</v>
      </c>
      <c r="D145" s="23">
        <v>19</v>
      </c>
      <c r="E145" s="23">
        <v>101</v>
      </c>
      <c r="F145" s="23" t="s">
        <v>51</v>
      </c>
      <c r="G145" s="23">
        <v>0</v>
      </c>
      <c r="H145" s="23">
        <v>0</v>
      </c>
      <c r="I145" s="23">
        <v>79</v>
      </c>
      <c r="J145" s="23">
        <f t="shared" si="1"/>
        <v>79</v>
      </c>
      <c r="K145" s="24"/>
      <c r="L145" s="24"/>
      <c r="M145" s="24"/>
      <c r="N145" s="24"/>
      <c r="O145" s="23"/>
      <c r="P145" s="26"/>
      <c r="Q145" s="23"/>
      <c r="R145" s="23"/>
      <c r="S145" s="23"/>
      <c r="T145" s="23"/>
      <c r="U145" s="23"/>
      <c r="V145" s="23"/>
      <c r="W145" s="23"/>
      <c r="X145" s="23"/>
      <c r="Y145" s="26"/>
    </row>
    <row r="146" spans="1:26" x14ac:dyDescent="0.5">
      <c r="A146" s="45">
        <v>83</v>
      </c>
      <c r="B146" s="45" t="s">
        <v>234</v>
      </c>
      <c r="C146" s="45">
        <v>13974</v>
      </c>
      <c r="D146" s="45">
        <v>191</v>
      </c>
      <c r="E146" s="45">
        <v>640</v>
      </c>
      <c r="F146" s="45" t="s">
        <v>51</v>
      </c>
      <c r="G146" s="45">
        <v>0</v>
      </c>
      <c r="H146" s="45">
        <v>0</v>
      </c>
      <c r="I146" s="45">
        <v>36</v>
      </c>
      <c r="J146" s="45">
        <f t="shared" si="1"/>
        <v>36</v>
      </c>
      <c r="K146" s="46"/>
      <c r="L146" s="46"/>
      <c r="M146" s="46"/>
      <c r="N146" s="46"/>
      <c r="O146" s="45">
        <v>83</v>
      </c>
      <c r="P146" s="47" t="s">
        <v>182</v>
      </c>
      <c r="Q146" s="45" t="s">
        <v>44</v>
      </c>
      <c r="R146" s="45" t="s">
        <v>45</v>
      </c>
      <c r="S146" s="45">
        <v>144</v>
      </c>
      <c r="T146" s="45"/>
      <c r="U146" s="45"/>
      <c r="V146" s="45">
        <v>144</v>
      </c>
      <c r="W146" s="45"/>
      <c r="X146" s="45"/>
      <c r="Y146" s="47" t="s">
        <v>310</v>
      </c>
      <c r="Z146" s="48" t="s">
        <v>321</v>
      </c>
    </row>
    <row r="147" spans="1:26" x14ac:dyDescent="0.5">
      <c r="A147" s="45"/>
      <c r="B147" s="45" t="s">
        <v>234</v>
      </c>
      <c r="C147" s="45">
        <v>29407</v>
      </c>
      <c r="D147" s="45">
        <v>217</v>
      </c>
      <c r="E147" s="45">
        <v>2088</v>
      </c>
      <c r="F147" s="45" t="s">
        <v>251</v>
      </c>
      <c r="G147" s="45">
        <v>6</v>
      </c>
      <c r="H147" s="45">
        <v>2</v>
      </c>
      <c r="I147" s="45">
        <v>39</v>
      </c>
      <c r="J147" s="45">
        <f t="shared" si="1"/>
        <v>2639</v>
      </c>
      <c r="K147" s="46"/>
      <c r="L147" s="46"/>
      <c r="M147" s="46"/>
      <c r="N147" s="46"/>
      <c r="O147" s="45"/>
      <c r="P147" s="47"/>
      <c r="Q147" s="45"/>
      <c r="R147" s="45"/>
      <c r="S147" s="45"/>
      <c r="T147" s="45"/>
      <c r="U147" s="45"/>
      <c r="V147" s="45"/>
      <c r="W147" s="45"/>
      <c r="X147" s="45"/>
      <c r="Y147" s="47"/>
      <c r="Z147" s="48"/>
    </row>
    <row r="148" spans="1:26" x14ac:dyDescent="0.5">
      <c r="A148" s="45">
        <v>84</v>
      </c>
      <c r="B148" s="45"/>
      <c r="C148" s="45"/>
      <c r="D148" s="45"/>
      <c r="E148" s="45"/>
      <c r="F148" s="45"/>
      <c r="G148" s="45"/>
      <c r="H148" s="45"/>
      <c r="I148" s="45"/>
      <c r="J148" s="45">
        <f t="shared" si="1"/>
        <v>0</v>
      </c>
      <c r="K148" s="46"/>
      <c r="L148" s="46"/>
      <c r="M148" s="46"/>
      <c r="N148" s="46"/>
      <c r="O148" s="45">
        <v>84</v>
      </c>
      <c r="P148" s="47" t="s">
        <v>320</v>
      </c>
      <c r="Q148" s="45" t="s">
        <v>44</v>
      </c>
      <c r="R148" s="45" t="s">
        <v>46</v>
      </c>
      <c r="S148" s="45">
        <v>1834.64</v>
      </c>
      <c r="T148" s="45"/>
      <c r="U148" s="45">
        <v>1690.4</v>
      </c>
      <c r="V148" s="45">
        <v>144</v>
      </c>
      <c r="W148" s="45"/>
      <c r="X148" s="45"/>
      <c r="Y148" s="47" t="s">
        <v>306</v>
      </c>
      <c r="Z148" s="48" t="s">
        <v>311</v>
      </c>
    </row>
    <row r="149" spans="1:26" x14ac:dyDescent="0.5">
      <c r="A149" s="45">
        <v>85</v>
      </c>
      <c r="B149" s="45"/>
      <c r="C149" s="45"/>
      <c r="D149" s="45"/>
      <c r="E149" s="45"/>
      <c r="F149" s="45"/>
      <c r="G149" s="45"/>
      <c r="H149" s="45"/>
      <c r="I149" s="45"/>
      <c r="J149" s="45">
        <f t="shared" si="1"/>
        <v>0</v>
      </c>
      <c r="K149" s="46"/>
      <c r="L149" s="46"/>
      <c r="M149" s="46"/>
      <c r="N149" s="46"/>
      <c r="O149" s="45">
        <v>85</v>
      </c>
      <c r="P149" s="47" t="s">
        <v>130</v>
      </c>
      <c r="Q149" s="45" t="s">
        <v>44</v>
      </c>
      <c r="R149" s="45" t="s">
        <v>46</v>
      </c>
      <c r="S149" s="45">
        <v>423.36</v>
      </c>
      <c r="T149" s="45"/>
      <c r="U149" s="45"/>
      <c r="V149" s="45">
        <v>264</v>
      </c>
      <c r="W149" s="45"/>
      <c r="X149" s="45"/>
      <c r="Y149" s="47" t="s">
        <v>306</v>
      </c>
      <c r="Z149" s="48" t="s">
        <v>312</v>
      </c>
    </row>
    <row r="150" spans="1:26" x14ac:dyDescent="0.5">
      <c r="A150" s="45">
        <v>86</v>
      </c>
      <c r="B150" s="45"/>
      <c r="C150" s="45"/>
      <c r="D150" s="45"/>
      <c r="E150" s="45"/>
      <c r="F150" s="45"/>
      <c r="G150" s="45"/>
      <c r="H150" s="45"/>
      <c r="I150" s="45"/>
      <c r="J150" s="45">
        <f t="shared" ref="J150:J156" si="2">G150*400+H150*100+I150</f>
        <v>0</v>
      </c>
      <c r="K150" s="46"/>
      <c r="L150" s="46"/>
      <c r="M150" s="46"/>
      <c r="N150" s="46"/>
      <c r="O150" s="45">
        <v>86</v>
      </c>
      <c r="P150" s="47" t="s">
        <v>253</v>
      </c>
      <c r="Q150" s="45" t="s">
        <v>44</v>
      </c>
      <c r="R150" s="45" t="s">
        <v>46</v>
      </c>
      <c r="S150" s="49">
        <v>1134</v>
      </c>
      <c r="T150" s="45"/>
      <c r="U150" s="45"/>
      <c r="V150" s="45">
        <v>364</v>
      </c>
      <c r="W150" s="45"/>
      <c r="X150" s="45"/>
      <c r="Y150" s="47" t="s">
        <v>306</v>
      </c>
      <c r="Z150" s="48" t="s">
        <v>313</v>
      </c>
    </row>
    <row r="151" spans="1:26" x14ac:dyDescent="0.5">
      <c r="A151" s="45">
        <v>87</v>
      </c>
      <c r="B151" s="45"/>
      <c r="C151" s="45"/>
      <c r="D151" s="45"/>
      <c r="E151" s="45"/>
      <c r="F151" s="45"/>
      <c r="G151" s="45"/>
      <c r="H151" s="45"/>
      <c r="I151" s="45"/>
      <c r="J151" s="45">
        <f t="shared" si="2"/>
        <v>0</v>
      </c>
      <c r="K151" s="46"/>
      <c r="L151" s="46"/>
      <c r="M151" s="46"/>
      <c r="N151" s="46"/>
      <c r="O151" s="45">
        <v>87</v>
      </c>
      <c r="P151" s="47" t="s">
        <v>314</v>
      </c>
      <c r="Q151" s="45" t="s">
        <v>44</v>
      </c>
      <c r="R151" s="45" t="s">
        <v>45</v>
      </c>
      <c r="S151" s="45">
        <v>791.8</v>
      </c>
      <c r="T151" s="45"/>
      <c r="U151" s="45"/>
      <c r="V151" s="45">
        <v>360</v>
      </c>
      <c r="W151" s="45"/>
      <c r="X151" s="45"/>
      <c r="Y151" s="47" t="s">
        <v>306</v>
      </c>
      <c r="Z151" s="48" t="s">
        <v>315</v>
      </c>
    </row>
    <row r="152" spans="1:26" x14ac:dyDescent="0.5">
      <c r="A152" s="45">
        <v>88</v>
      </c>
      <c r="B152" s="45"/>
      <c r="C152" s="45"/>
      <c r="D152" s="45"/>
      <c r="E152" s="45"/>
      <c r="F152" s="45"/>
      <c r="G152" s="45"/>
      <c r="H152" s="45"/>
      <c r="I152" s="45"/>
      <c r="J152" s="45">
        <f t="shared" si="2"/>
        <v>0</v>
      </c>
      <c r="K152" s="46"/>
      <c r="L152" s="46"/>
      <c r="M152" s="46"/>
      <c r="N152" s="46"/>
      <c r="O152" s="45">
        <v>88</v>
      </c>
      <c r="P152" s="47" t="s">
        <v>316</v>
      </c>
      <c r="Q152" s="45" t="s">
        <v>44</v>
      </c>
      <c r="R152" s="45" t="s">
        <v>45</v>
      </c>
      <c r="S152" s="45">
        <v>725.4</v>
      </c>
      <c r="T152" s="45"/>
      <c r="U152" s="45"/>
      <c r="V152" s="45">
        <v>200</v>
      </c>
      <c r="W152" s="45"/>
      <c r="X152" s="45"/>
      <c r="Y152" s="47" t="s">
        <v>306</v>
      </c>
      <c r="Z152" s="48" t="s">
        <v>318</v>
      </c>
    </row>
    <row r="153" spans="1:26" x14ac:dyDescent="0.5">
      <c r="A153" s="45">
        <v>89</v>
      </c>
      <c r="B153" s="45"/>
      <c r="C153" s="45"/>
      <c r="D153" s="45"/>
      <c r="E153" s="45"/>
      <c r="F153" s="45"/>
      <c r="G153" s="45"/>
      <c r="H153" s="45"/>
      <c r="I153" s="45"/>
      <c r="J153" s="45">
        <f t="shared" si="2"/>
        <v>0</v>
      </c>
      <c r="K153" s="46"/>
      <c r="L153" s="46"/>
      <c r="M153" s="46"/>
      <c r="N153" s="46"/>
      <c r="O153" s="45">
        <v>89</v>
      </c>
      <c r="P153" s="47" t="s">
        <v>142</v>
      </c>
      <c r="Q153" s="45" t="s">
        <v>44</v>
      </c>
      <c r="R153" s="45" t="s">
        <v>45</v>
      </c>
      <c r="S153" s="45">
        <v>1191.68</v>
      </c>
      <c r="T153" s="45"/>
      <c r="U153" s="45"/>
      <c r="V153" s="45">
        <v>192</v>
      </c>
      <c r="W153" s="45"/>
      <c r="X153" s="45"/>
      <c r="Y153" s="47" t="s">
        <v>306</v>
      </c>
      <c r="Z153" s="48" t="s">
        <v>317</v>
      </c>
    </row>
    <row r="154" spans="1:26" x14ac:dyDescent="0.5">
      <c r="A154" s="50">
        <v>90</v>
      </c>
      <c r="B154" s="50"/>
      <c r="C154" s="50"/>
      <c r="D154" s="50"/>
      <c r="E154" s="50"/>
      <c r="F154" s="50"/>
      <c r="G154" s="50"/>
      <c r="H154" s="50"/>
      <c r="I154" s="50"/>
      <c r="J154" s="50">
        <f t="shared" si="2"/>
        <v>0</v>
      </c>
      <c r="K154" s="51"/>
      <c r="L154" s="51"/>
      <c r="M154" s="51"/>
      <c r="N154" s="51"/>
      <c r="O154" s="50">
        <v>90</v>
      </c>
      <c r="P154" s="52" t="s">
        <v>87</v>
      </c>
      <c r="Q154" s="50" t="s">
        <v>44</v>
      </c>
      <c r="R154" s="50" t="s">
        <v>45</v>
      </c>
      <c r="S154" s="50">
        <v>3300</v>
      </c>
      <c r="T154" s="50"/>
      <c r="U154" s="50"/>
      <c r="V154" s="50">
        <v>1040</v>
      </c>
      <c r="W154" s="50"/>
      <c r="X154" s="50"/>
      <c r="Y154" s="52" t="s">
        <v>306</v>
      </c>
      <c r="Z154" s="53" t="s">
        <v>319</v>
      </c>
    </row>
    <row r="155" spans="1:26" x14ac:dyDescent="0.5">
      <c r="A155" s="50">
        <v>91</v>
      </c>
      <c r="B155" s="50" t="s">
        <v>234</v>
      </c>
      <c r="C155" s="50">
        <v>39965</v>
      </c>
      <c r="D155" s="50">
        <v>347</v>
      </c>
      <c r="E155" s="50">
        <v>3486</v>
      </c>
      <c r="F155" s="50" t="s">
        <v>51</v>
      </c>
      <c r="G155" s="50">
        <v>3</v>
      </c>
      <c r="H155" s="50">
        <v>3</v>
      </c>
      <c r="I155" s="50">
        <v>83</v>
      </c>
      <c r="J155" s="50">
        <v>0</v>
      </c>
      <c r="K155" s="51">
        <v>1583</v>
      </c>
      <c r="L155" s="51"/>
      <c r="M155" s="51"/>
      <c r="N155" s="51">
        <v>100</v>
      </c>
      <c r="O155" s="50">
        <v>91</v>
      </c>
      <c r="P155" s="52" t="s">
        <v>329</v>
      </c>
      <c r="Q155" s="50" t="s">
        <v>44</v>
      </c>
      <c r="R155" s="50" t="s">
        <v>45</v>
      </c>
      <c r="S155" s="50">
        <v>400</v>
      </c>
      <c r="T155" s="50"/>
      <c r="U155" s="50"/>
      <c r="V155" s="50">
        <v>400</v>
      </c>
      <c r="W155" s="50"/>
      <c r="X155" s="50"/>
      <c r="Y155" s="52" t="s">
        <v>306</v>
      </c>
      <c r="Z155" s="53" t="s">
        <v>330</v>
      </c>
    </row>
    <row r="156" spans="1:26" x14ac:dyDescent="0.5">
      <c r="A156" s="77">
        <v>92</v>
      </c>
      <c r="B156" s="77"/>
      <c r="C156" s="77"/>
      <c r="D156" s="77"/>
      <c r="E156" s="77"/>
      <c r="F156" s="77"/>
      <c r="G156" s="77"/>
      <c r="H156" s="77"/>
      <c r="I156" s="77"/>
      <c r="J156" s="77">
        <f t="shared" si="2"/>
        <v>0</v>
      </c>
      <c r="K156" s="77"/>
      <c r="L156" s="77"/>
      <c r="M156" s="77"/>
      <c r="N156" s="77"/>
      <c r="O156" s="77">
        <v>92</v>
      </c>
      <c r="P156" s="78" t="s">
        <v>332</v>
      </c>
      <c r="Q156" s="77" t="s">
        <v>44</v>
      </c>
      <c r="R156" s="77" t="s">
        <v>46</v>
      </c>
      <c r="S156" s="77">
        <v>676</v>
      </c>
      <c r="T156" s="77"/>
      <c r="U156" s="77">
        <v>400</v>
      </c>
      <c r="V156" s="77">
        <v>276</v>
      </c>
      <c r="W156" s="77"/>
      <c r="X156" s="77"/>
      <c r="Y156" s="78" t="s">
        <v>306</v>
      </c>
      <c r="Z156" s="53" t="s">
        <v>333</v>
      </c>
    </row>
    <row r="161" spans="11:11" x14ac:dyDescent="0.5">
      <c r="K161" s="54"/>
    </row>
    <row r="162" spans="11:11" x14ac:dyDescent="0.5">
      <c r="K162" s="54"/>
    </row>
    <row r="163" spans="11:11" x14ac:dyDescent="0.5">
      <c r="K163" s="54"/>
    </row>
    <row r="164" spans="11:11" x14ac:dyDescent="0.5">
      <c r="K164" s="54"/>
    </row>
  </sheetData>
  <mergeCells count="35">
    <mergeCell ref="L1:N1"/>
    <mergeCell ref="X1:Y1"/>
    <mergeCell ref="A2:Y2"/>
    <mergeCell ref="A3:Y3"/>
    <mergeCell ref="A5:N5"/>
    <mergeCell ref="O5:Y5"/>
    <mergeCell ref="M7:M9"/>
    <mergeCell ref="N7:N9"/>
    <mergeCell ref="A6:A9"/>
    <mergeCell ref="B6:B9"/>
    <mergeCell ref="C6:C9"/>
    <mergeCell ref="D6:E6"/>
    <mergeCell ref="F6:F9"/>
    <mergeCell ref="G6:I6"/>
    <mergeCell ref="X6:X9"/>
    <mergeCell ref="Y6:Y9"/>
    <mergeCell ref="D7:D9"/>
    <mergeCell ref="E7:E9"/>
    <mergeCell ref="G7:G9"/>
    <mergeCell ref="H7:H9"/>
    <mergeCell ref="I7:I9"/>
    <mergeCell ref="J7:J9"/>
    <mergeCell ref="K7:K9"/>
    <mergeCell ref="J6:N6"/>
    <mergeCell ref="O6:O9"/>
    <mergeCell ref="P6:P9"/>
    <mergeCell ref="Q6:Q9"/>
    <mergeCell ref="R6:R9"/>
    <mergeCell ref="S6:S9"/>
    <mergeCell ref="L7:L9"/>
    <mergeCell ref="T7:T9"/>
    <mergeCell ref="U7:U9"/>
    <mergeCell ref="V7:V9"/>
    <mergeCell ref="W7:W9"/>
    <mergeCell ref="T6:W6"/>
  </mergeCells>
  <pageMargins left="0.7" right="0.7" top="0.75" bottom="0.75" header="0.3" footer="0.3"/>
  <pageSetup paperSize="9" scale="71" orientation="landscape" r:id="rId1"/>
  <rowBreaks count="5" manualBreakCount="5">
    <brk id="29" max="16383" man="1"/>
    <brk id="57" max="16383" man="1"/>
    <brk id="87" max="16383" man="1"/>
    <brk id="119" max="16383" man="1"/>
    <brk id="145" max="16383" man="1"/>
  </rowBreaks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12</vt:i4>
      </vt:variant>
      <vt:variant>
        <vt:lpstr>ช่วงที่มีชื่อ</vt:lpstr>
      </vt:variant>
      <vt:variant>
        <vt:i4>13</vt:i4>
      </vt:variant>
    </vt:vector>
  </HeadingPairs>
  <TitlesOfParts>
    <vt:vector size="25" baseType="lpstr">
      <vt:lpstr>ม.1</vt:lpstr>
      <vt:lpstr>ม.2</vt:lpstr>
      <vt:lpstr>ม.3</vt:lpstr>
      <vt:lpstr>ม.4</vt:lpstr>
      <vt:lpstr>ม.5</vt:lpstr>
      <vt:lpstr>ม.6</vt:lpstr>
      <vt:lpstr>ม.7</vt:lpstr>
      <vt:lpstr>ม.8 ลั่น</vt:lpstr>
      <vt:lpstr>ม.9</vt:lpstr>
      <vt:lpstr>ม.10</vt:lpstr>
      <vt:lpstr>ร้านค้า+ฟาร์ม</vt:lpstr>
      <vt:lpstr>สนง.ปฏิรูปที่ดินฯ</vt:lpstr>
      <vt:lpstr>ม.1!Print_Area</vt:lpstr>
      <vt:lpstr>ม.10!Print_Area</vt:lpstr>
      <vt:lpstr>ม.2!Print_Area</vt:lpstr>
      <vt:lpstr>ม.3!Print_Area</vt:lpstr>
      <vt:lpstr>ม.4!Print_Area</vt:lpstr>
      <vt:lpstr>ม.5!Print_Area</vt:lpstr>
      <vt:lpstr>ม.6!Print_Area</vt:lpstr>
      <vt:lpstr>ม.7!Print_Area</vt:lpstr>
      <vt:lpstr>'ม.8 ลั่น'!Print_Area</vt:lpstr>
      <vt:lpstr>ม.9!Print_Area</vt:lpstr>
      <vt:lpstr>สนง.ปฏิรูปที่ดินฯ!Print_Area</vt:lpstr>
      <vt:lpstr>'ม.8 ลั่น'!Print_Titles</vt:lpstr>
      <vt:lpstr>สนง.ปฏิรูปที่ดินฯ!Print_Titles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2021-11-24T03:22:14Z</cp:lastPrinted>
  <dcterms:created xsi:type="dcterms:W3CDTF">2019-08-22T09:31:05Z</dcterms:created>
  <dcterms:modified xsi:type="dcterms:W3CDTF">2021-11-24T03:24:00Z</dcterms:modified>
</cp:coreProperties>
</file>